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CL 19 - CR 1E\(22-10-2020)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6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'G-6'!$A$1:$U$58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AO22" i="4688" s="1"/>
  <c r="CC19" i="4688" s="1"/>
  <c r="T17" i="4686"/>
  <c r="AK21" i="4688" s="1"/>
  <c r="T16" i="4686"/>
  <c r="AJ21" i="4688" s="1"/>
  <c r="AM22" i="4688" s="1"/>
  <c r="CA19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26" i="4689" l="1"/>
  <c r="J22" i="4689"/>
  <c r="J20" i="4689"/>
  <c r="J16" i="4689"/>
  <c r="J14" i="4689"/>
  <c r="J10" i="4689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U23" i="4678"/>
  <c r="V30" i="4688"/>
  <c r="BK20" i="4688" s="1"/>
  <c r="W30" i="4688"/>
  <c r="BL20" i="4688" s="1"/>
  <c r="Z30" i="4688"/>
  <c r="BO20" i="4688" s="1"/>
  <c r="R30" i="4688"/>
  <c r="BG20" i="4688" s="1"/>
  <c r="S30" i="4688"/>
  <c r="BH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<sst xmlns="http://schemas.openxmlformats.org/spreadsheetml/2006/main" count="622" uniqueCount="154">
  <si>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</si>
  <si>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</si>
  <si>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</si>
  <si>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</si>
  <si>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</si>
  <si>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</si>
  <si>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</si>
  <si>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</si>
  <si>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</si>
  <si>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</si>
  <si>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</si>
  <si>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</si>
  <si>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</si>
  <si>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</si>
  <si>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</si>
  <si>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</si>
  <si>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</si>
  <si>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</si>
  <si>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</si>
  <si>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</si>
  <si>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</si>
  <si>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</si>
  <si>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</si>
  <si>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</si>
  <si>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</si>
  <si>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</si>
  <si>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</si>
  <si>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</si>
  <si>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</si>
  <si>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</si>
  <si>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</si>
  <si>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</si>
  <si>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</si>
  <si>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</si>
  <si>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</si>
  <si>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</si>
  <si>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</si>
  <si>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</si>
  <si>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</si>
  <si>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</si>
  <si>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</si>
  <si>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</si>
  <si>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</si>
  <si>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</si>
  <si>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</si>
  <si>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</si>
  <si>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</si>
  <si>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</si>
  <si>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</si>
  <si>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</si>
  <si>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</si>
  <si>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</si>
  <si>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</si>
  <si>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</si>
  <si>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</si>
  <si>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</si>
  <si>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</si>
  <si>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</si>
  <si>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</si>
  <si>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</si>
  <si>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</si>
  <si>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</si>
  <si>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</si>
  <si>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</si>
  <si>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</si>
  <si>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</si>
  <si>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</si>
  <si>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</si>
  <si>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</si>
  <si>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</si>
  <si>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</si>
  <si>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</si>
  <si>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</si>
  <si>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</si>
  <si>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</si>
  <si>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</si>
  <si>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</si>
  <si>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</si>
  <si>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</si>
  <si>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</si>
  <si>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</si>
  <si>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</si>
  <si>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</si>
  <si>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</si>
  <si>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</si>
  <si>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</si>
  <si>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</si>
  <si>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</si>
  <si>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</si>
  <si>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</si>
  <si>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</si>
  <si>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</si>
  <si>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</si>
  <si>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</si>
  <si>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</si>
  <si>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</si>
  <si>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</si>
  <si>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</si>
  <si>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</si>
  <si>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</si>
  <si>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</si>
  <si>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</si>
  <si>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</si>
  <si>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</si>
  <si>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</si>
  <si>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</si>
  <si>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</si>
  <si>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</si>
  <si>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</si>
  <si>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</si>
  <si>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</si>
  <si>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</si>
  <si>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</si>
  <si>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</si>
  <si>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</si>
  <si>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</si>
  <si>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</si>
  <si>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</si>
  <si>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</si>
  <si>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</si>
  <si>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</si>
  <si>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</si>
  <si>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</si>
  <si>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</si>
  <si>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</si>
  <si>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</si>
  <si>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</si>
  <si>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</si>
  <si>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</si>
  <si>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</si>
  <si>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</si>
  <si>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</si>
  <si>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</si>
  <si>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</si>
  <si>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</si>
  <si>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</si>
  <si>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</si>
  <si>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</si>
  <si>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</si>
  <si>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</si>
  <si>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</si>
  <si>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</si>
  <si>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</si>
  <si>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</si>
  <si>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</si>
  <si>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</si>
  <si>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</si>
  <si>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19 - CR 1E</t>
  </si>
  <si>
    <t>191E</t>
  </si>
  <si>
    <t>IVAN FONSECA</t>
  </si>
  <si>
    <t>JULIO VASQUEZ</t>
  </si>
  <si>
    <t>6 (SUR-NORTE)</t>
  </si>
  <si>
    <t>JHONY NAVARRO</t>
  </si>
  <si>
    <t>6                (SUR-NORTE)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</si>
</sst>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18" fillId="0" borderId="6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383.5</c:v>
                </c:pt>
                <c:pt idx="1">
                  <c:v>400.5</c:v>
                </c:pt>
                <c:pt idx="2">
                  <c:v>465.5</c:v>
                </c:pt>
                <c:pt idx="3">
                  <c:v>423.5</c:v>
                </c:pt>
                <c:pt idx="4">
                  <c:v>434.5</c:v>
                </c:pt>
                <c:pt idx="5">
                  <c:v>429.5</c:v>
                </c:pt>
                <c:pt idx="6">
                  <c:v>414.5</c:v>
                </c:pt>
                <c:pt idx="7">
                  <c:v>438</c:v>
                </c:pt>
                <c:pt idx="8">
                  <c:v>417</c:v>
                </c:pt>
                <c:pt idx="9">
                  <c:v>468.5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117496"/>
        <c:axId val="362117880"/>
      </c:barChart>
      <c:catAx>
        <c:axId val="362117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117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117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117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1182.5</c:v>
                </c:pt>
                <c:pt idx="1">
                  <c:v>1222.5</c:v>
                </c:pt>
                <c:pt idx="2">
                  <c:v>1444</c:v>
                </c:pt>
                <c:pt idx="3">
                  <c:v>1232.5</c:v>
                </c:pt>
                <c:pt idx="4">
                  <c:v>1179.5</c:v>
                </c:pt>
                <c:pt idx="5">
                  <c:v>1075.5</c:v>
                </c:pt>
                <c:pt idx="6">
                  <c:v>1083</c:v>
                </c:pt>
                <c:pt idx="7">
                  <c:v>1088</c:v>
                </c:pt>
                <c:pt idx="8">
                  <c:v>1083.5</c:v>
                </c:pt>
                <c:pt idx="9">
                  <c:v>1209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614088"/>
        <c:axId val="362615656"/>
      </c:barChart>
      <c:catAx>
        <c:axId val="362614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615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615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614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1137</c:v>
                </c:pt>
                <c:pt idx="1">
                  <c:v>1060.5</c:v>
                </c:pt>
                <c:pt idx="2">
                  <c:v>1221.5</c:v>
                </c:pt>
                <c:pt idx="3">
                  <c:v>1295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616048"/>
        <c:axId val="362617616"/>
      </c:barChart>
      <c:catAx>
        <c:axId val="36261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61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617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61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1222</c:v>
                </c:pt>
                <c:pt idx="1">
                  <c:v>1147.5</c:v>
                </c:pt>
                <c:pt idx="2">
                  <c:v>1155</c:v>
                </c:pt>
                <c:pt idx="3">
                  <c:v>1040</c:v>
                </c:pt>
                <c:pt idx="4">
                  <c:v>1090.5</c:v>
                </c:pt>
                <c:pt idx="5">
                  <c:v>1072.5</c:v>
                </c:pt>
                <c:pt idx="6">
                  <c:v>1004</c:v>
                </c:pt>
                <c:pt idx="7">
                  <c:v>990</c:v>
                </c:pt>
                <c:pt idx="8">
                  <c:v>966</c:v>
                </c:pt>
                <c:pt idx="9">
                  <c:v>993</c:v>
                </c:pt>
                <c:pt idx="10">
                  <c:v>1056.5</c:v>
                </c:pt>
                <c:pt idx="11">
                  <c:v>1066</c:v>
                </c:pt>
                <c:pt idx="12">
                  <c:v>1057</c:v>
                </c:pt>
                <c:pt idx="13">
                  <c:v>1146</c:v>
                </c:pt>
                <c:pt idx="14">
                  <c:v>1217</c:v>
                </c:pt>
                <c:pt idx="15">
                  <c:v>1262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842592"/>
        <c:axId val="361841416"/>
      </c:barChart>
      <c:catAx>
        <c:axId val="36184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841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841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842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1673</c:v>
                </c:pt>
                <c:pt idx="4">
                  <c:v>1724</c:v>
                </c:pt>
                <c:pt idx="5">
                  <c:v>1753</c:v>
                </c:pt>
                <c:pt idx="6">
                  <c:v>1702</c:v>
                </c:pt>
                <c:pt idx="7">
                  <c:v>1716.5</c:v>
                </c:pt>
                <c:pt idx="8">
                  <c:v>1699</c:v>
                </c:pt>
                <c:pt idx="9">
                  <c:v>1738</c:v>
                </c:pt>
                <c:pt idx="13">
                  <c:v>1756.5</c:v>
                </c:pt>
                <c:pt idx="14">
                  <c:v>1741.5</c:v>
                </c:pt>
                <c:pt idx="15">
                  <c:v>1731</c:v>
                </c:pt>
                <c:pt idx="16">
                  <c:v>1762</c:v>
                </c:pt>
                <c:pt idx="17">
                  <c:v>1711</c:v>
                </c:pt>
                <c:pt idx="18">
                  <c:v>1607</c:v>
                </c:pt>
                <c:pt idx="19">
                  <c:v>1548.5</c:v>
                </c:pt>
                <c:pt idx="20">
                  <c:v>1573</c:v>
                </c:pt>
                <c:pt idx="21">
                  <c:v>1635</c:v>
                </c:pt>
                <c:pt idx="22">
                  <c:v>1729</c:v>
                </c:pt>
                <c:pt idx="23">
                  <c:v>1774</c:v>
                </c:pt>
                <c:pt idx="24">
                  <c:v>1729.5</c:v>
                </c:pt>
                <c:pt idx="25">
                  <c:v>1765</c:v>
                </c:pt>
                <c:pt idx="29">
                  <c:v>1823</c:v>
                </c:pt>
                <c:pt idx="30">
                  <c:v>1367</c:v>
                </c:pt>
                <c:pt idx="31">
                  <c:v>949.5</c:v>
                </c:pt>
                <c:pt idx="32">
                  <c:v>519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2910</c:v>
                </c:pt>
                <c:pt idx="4">
                  <c:v>2826</c:v>
                </c:pt>
                <c:pt idx="5">
                  <c:v>2664.5</c:v>
                </c:pt>
                <c:pt idx="6">
                  <c:v>2389</c:v>
                </c:pt>
                <c:pt idx="7">
                  <c:v>2244.5</c:v>
                </c:pt>
                <c:pt idx="8">
                  <c:v>2196</c:v>
                </c:pt>
                <c:pt idx="9">
                  <c:v>2294.5</c:v>
                </c:pt>
                <c:pt idx="13">
                  <c:v>2337</c:v>
                </c:pt>
                <c:pt idx="14">
                  <c:v>2209</c:v>
                </c:pt>
                <c:pt idx="15">
                  <c:v>2151</c:v>
                </c:pt>
                <c:pt idx="16">
                  <c:v>1995.5</c:v>
                </c:pt>
                <c:pt idx="17">
                  <c:v>1982</c:v>
                </c:pt>
                <c:pt idx="18">
                  <c:v>1984.5</c:v>
                </c:pt>
                <c:pt idx="19">
                  <c:v>2001.5</c:v>
                </c:pt>
                <c:pt idx="20">
                  <c:v>2016</c:v>
                </c:pt>
                <c:pt idx="21">
                  <c:v>2017</c:v>
                </c:pt>
                <c:pt idx="22">
                  <c:v>2002</c:v>
                </c:pt>
                <c:pt idx="23">
                  <c:v>2079</c:v>
                </c:pt>
                <c:pt idx="24">
                  <c:v>2277</c:v>
                </c:pt>
                <c:pt idx="25">
                  <c:v>2425</c:v>
                </c:pt>
                <c:pt idx="29">
                  <c:v>2465.5</c:v>
                </c:pt>
                <c:pt idx="30">
                  <c:v>1886.5</c:v>
                </c:pt>
                <c:pt idx="31">
                  <c:v>1352</c:v>
                </c:pt>
                <c:pt idx="32">
                  <c:v>652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498.5</c:v>
                </c:pt>
                <c:pt idx="4">
                  <c:v>528.5</c:v>
                </c:pt>
                <c:pt idx="5">
                  <c:v>514</c:v>
                </c:pt>
                <c:pt idx="6">
                  <c:v>479.5</c:v>
                </c:pt>
                <c:pt idx="7">
                  <c:v>465</c:v>
                </c:pt>
                <c:pt idx="8">
                  <c:v>435</c:v>
                </c:pt>
                <c:pt idx="9">
                  <c:v>431</c:v>
                </c:pt>
                <c:pt idx="13">
                  <c:v>471</c:v>
                </c:pt>
                <c:pt idx="14">
                  <c:v>482.5</c:v>
                </c:pt>
                <c:pt idx="15">
                  <c:v>476</c:v>
                </c:pt>
                <c:pt idx="16">
                  <c:v>449.5</c:v>
                </c:pt>
                <c:pt idx="17">
                  <c:v>464</c:v>
                </c:pt>
                <c:pt idx="18">
                  <c:v>441</c:v>
                </c:pt>
                <c:pt idx="19">
                  <c:v>403</c:v>
                </c:pt>
                <c:pt idx="20">
                  <c:v>416.5</c:v>
                </c:pt>
                <c:pt idx="21">
                  <c:v>429.5</c:v>
                </c:pt>
                <c:pt idx="22">
                  <c:v>441.5</c:v>
                </c:pt>
                <c:pt idx="23">
                  <c:v>472.5</c:v>
                </c:pt>
                <c:pt idx="24">
                  <c:v>479.5</c:v>
                </c:pt>
                <c:pt idx="25">
                  <c:v>492</c:v>
                </c:pt>
                <c:pt idx="29">
                  <c:v>425.5</c:v>
                </c:pt>
                <c:pt idx="30">
                  <c:v>323.5</c:v>
                </c:pt>
                <c:pt idx="31">
                  <c:v>215</c:v>
                </c:pt>
                <c:pt idx="32">
                  <c:v>124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5081.5</c:v>
                </c:pt>
                <c:pt idx="4">
                  <c:v>5078.5</c:v>
                </c:pt>
                <c:pt idx="5">
                  <c:v>4931.5</c:v>
                </c:pt>
                <c:pt idx="6">
                  <c:v>4570.5</c:v>
                </c:pt>
                <c:pt idx="7">
                  <c:v>4426</c:v>
                </c:pt>
                <c:pt idx="8">
                  <c:v>4330</c:v>
                </c:pt>
                <c:pt idx="9">
                  <c:v>4463.5</c:v>
                </c:pt>
                <c:pt idx="13">
                  <c:v>4564.5</c:v>
                </c:pt>
                <c:pt idx="14">
                  <c:v>4433</c:v>
                </c:pt>
                <c:pt idx="15">
                  <c:v>4358</c:v>
                </c:pt>
                <c:pt idx="16">
                  <c:v>4207</c:v>
                </c:pt>
                <c:pt idx="17">
                  <c:v>4157</c:v>
                </c:pt>
                <c:pt idx="18">
                  <c:v>4032.5</c:v>
                </c:pt>
                <c:pt idx="19">
                  <c:v>3953</c:v>
                </c:pt>
                <c:pt idx="20">
                  <c:v>4005.5</c:v>
                </c:pt>
                <c:pt idx="21">
                  <c:v>4081.5</c:v>
                </c:pt>
                <c:pt idx="22">
                  <c:v>4172.5</c:v>
                </c:pt>
                <c:pt idx="23">
                  <c:v>4325.5</c:v>
                </c:pt>
                <c:pt idx="24">
                  <c:v>4486</c:v>
                </c:pt>
                <c:pt idx="25">
                  <c:v>4682</c:v>
                </c:pt>
                <c:pt idx="29">
                  <c:v>4714</c:v>
                </c:pt>
                <c:pt idx="30">
                  <c:v>3577</c:v>
                </c:pt>
                <c:pt idx="31">
                  <c:v>2516.5</c:v>
                </c:pt>
                <c:pt idx="32">
                  <c:v>1295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842984"/>
        <c:axId val="361839848"/>
      </c:lineChart>
      <c:catAx>
        <c:axId val="3618429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1839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8398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18429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476</c:v>
                </c:pt>
                <c:pt idx="1">
                  <c:v>454.5</c:v>
                </c:pt>
                <c:pt idx="2">
                  <c:v>402.5</c:v>
                </c:pt>
                <c:pt idx="3">
                  <c:v>423.5</c:v>
                </c:pt>
                <c:pt idx="4">
                  <c:v>461</c:v>
                </c:pt>
                <c:pt idx="5">
                  <c:v>444</c:v>
                </c:pt>
                <c:pt idx="6">
                  <c:v>433.5</c:v>
                </c:pt>
                <c:pt idx="7">
                  <c:v>372.5</c:v>
                </c:pt>
                <c:pt idx="8">
                  <c:v>357</c:v>
                </c:pt>
                <c:pt idx="9">
                  <c:v>385.5</c:v>
                </c:pt>
                <c:pt idx="10">
                  <c:v>458</c:v>
                </c:pt>
                <c:pt idx="11">
                  <c:v>434.5</c:v>
                </c:pt>
                <c:pt idx="12">
                  <c:v>451</c:v>
                </c:pt>
                <c:pt idx="13">
                  <c:v>430.5</c:v>
                </c:pt>
                <c:pt idx="14">
                  <c:v>413.5</c:v>
                </c:pt>
                <c:pt idx="15">
                  <c:v>470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245456"/>
        <c:axId val="362245848"/>
      </c:barChart>
      <c:catAx>
        <c:axId val="36224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245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245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24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456</c:v>
                </c:pt>
                <c:pt idx="1">
                  <c:v>417.5</c:v>
                </c:pt>
                <c:pt idx="2">
                  <c:v>430.5</c:v>
                </c:pt>
                <c:pt idx="3">
                  <c:v>519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246240"/>
        <c:axId val="362247808"/>
      </c:barChart>
      <c:catAx>
        <c:axId val="36224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24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247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24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698</c:v>
                </c:pt>
                <c:pt idx="1">
                  <c:v>706.5</c:v>
                </c:pt>
                <c:pt idx="2">
                  <c:v>825</c:v>
                </c:pt>
                <c:pt idx="3">
                  <c:v>680.5</c:v>
                </c:pt>
                <c:pt idx="4">
                  <c:v>614</c:v>
                </c:pt>
                <c:pt idx="5">
                  <c:v>545</c:v>
                </c:pt>
                <c:pt idx="6">
                  <c:v>549.5</c:v>
                </c:pt>
                <c:pt idx="7">
                  <c:v>536</c:v>
                </c:pt>
                <c:pt idx="8">
                  <c:v>565.5</c:v>
                </c:pt>
                <c:pt idx="9">
                  <c:v>643.5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247024"/>
        <c:axId val="362248200"/>
      </c:barChart>
      <c:catAx>
        <c:axId val="36224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248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248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24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579</c:v>
                </c:pt>
                <c:pt idx="1">
                  <c:v>534.5</c:v>
                </c:pt>
                <c:pt idx="2">
                  <c:v>700</c:v>
                </c:pt>
                <c:pt idx="3">
                  <c:v>652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248984"/>
        <c:axId val="362618400"/>
      </c:barChart>
      <c:catAx>
        <c:axId val="362248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61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61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248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637.5</c:v>
                </c:pt>
                <c:pt idx="1">
                  <c:v>553</c:v>
                </c:pt>
                <c:pt idx="2">
                  <c:v>621.5</c:v>
                </c:pt>
                <c:pt idx="3">
                  <c:v>525</c:v>
                </c:pt>
                <c:pt idx="4">
                  <c:v>509.5</c:v>
                </c:pt>
                <c:pt idx="5">
                  <c:v>495</c:v>
                </c:pt>
                <c:pt idx="6">
                  <c:v>466</c:v>
                </c:pt>
                <c:pt idx="7">
                  <c:v>511.5</c:v>
                </c:pt>
                <c:pt idx="8">
                  <c:v>512</c:v>
                </c:pt>
                <c:pt idx="9">
                  <c:v>512</c:v>
                </c:pt>
                <c:pt idx="10">
                  <c:v>480.5</c:v>
                </c:pt>
                <c:pt idx="11">
                  <c:v>512.5</c:v>
                </c:pt>
                <c:pt idx="12">
                  <c:v>497</c:v>
                </c:pt>
                <c:pt idx="13">
                  <c:v>589</c:v>
                </c:pt>
                <c:pt idx="14">
                  <c:v>678.5</c:v>
                </c:pt>
                <c:pt idx="15">
                  <c:v>660.5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619576"/>
        <c:axId val="362616832"/>
      </c:barChart>
      <c:catAx>
        <c:axId val="362619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61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616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619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'G-6'!$F$10:$F$19</c:f>
              <c:numCache>
                <c:formatCode>0</c:formatCode>
                <c:ptCount val="10"/>
                <c:pt idx="0">
                  <c:v>101</c:v>
                </c:pt>
                <c:pt idx="1">
                  <c:v>115.5</c:v>
                </c:pt>
                <c:pt idx="2">
                  <c:v>153.5</c:v>
                </c:pt>
                <c:pt idx="3">
                  <c:v>128.5</c:v>
                </c:pt>
                <c:pt idx="4">
                  <c:v>131</c:v>
                </c:pt>
                <c:pt idx="5">
                  <c:v>101</c:v>
                </c:pt>
                <c:pt idx="6">
                  <c:v>119</c:v>
                </c:pt>
                <c:pt idx="7">
                  <c:v>114</c:v>
                </c:pt>
                <c:pt idx="8">
                  <c:v>101</c:v>
                </c:pt>
                <c:pt idx="9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619968"/>
        <c:axId val="362620360"/>
      </c:barChart>
      <c:catAx>
        <c:axId val="36261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620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620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61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'G-6'!$T$10:$T$21</c:f>
              <c:numCache>
                <c:formatCode>0</c:formatCode>
                <c:ptCount val="12"/>
                <c:pt idx="0">
                  <c:v>102</c:v>
                </c:pt>
                <c:pt idx="1">
                  <c:v>108.5</c:v>
                </c:pt>
                <c:pt idx="2">
                  <c:v>91</c:v>
                </c:pt>
                <c:pt idx="3">
                  <c:v>124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613304"/>
        <c:axId val="362613696"/>
      </c:barChart>
      <c:catAx>
        <c:axId val="362613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61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613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613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('G-6'!$F$20:$F$22,'G-6'!$M$10:$M$22)</c:f>
              <c:numCache>
                <c:formatCode>0</c:formatCode>
                <c:ptCount val="16"/>
                <c:pt idx="0">
                  <c:v>108.5</c:v>
                </c:pt>
                <c:pt idx="1">
                  <c:v>140</c:v>
                </c:pt>
                <c:pt idx="2">
                  <c:v>131</c:v>
                </c:pt>
                <c:pt idx="3">
                  <c:v>91.5</c:v>
                </c:pt>
                <c:pt idx="4">
                  <c:v>120</c:v>
                </c:pt>
                <c:pt idx="5">
                  <c:v>133.5</c:v>
                </c:pt>
                <c:pt idx="6">
                  <c:v>104.5</c:v>
                </c:pt>
                <c:pt idx="7">
                  <c:v>106</c:v>
                </c:pt>
                <c:pt idx="8">
                  <c:v>97</c:v>
                </c:pt>
                <c:pt idx="9">
                  <c:v>95.5</c:v>
                </c:pt>
                <c:pt idx="10">
                  <c:v>118</c:v>
                </c:pt>
                <c:pt idx="11">
                  <c:v>119</c:v>
                </c:pt>
                <c:pt idx="12">
                  <c:v>109</c:v>
                </c:pt>
                <c:pt idx="13">
                  <c:v>126.5</c:v>
                </c:pt>
                <c:pt idx="14">
                  <c:v>125</c:v>
                </c:pt>
                <c:pt idx="15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616440"/>
        <c:axId val="362615264"/>
      </c:barChart>
      <c:catAx>
        <c:axId val="362616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61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615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616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Y23" sqref="Y2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">
        <v>147</v>
      </c>
      <c r="E5" s="179"/>
      <c r="F5" s="179"/>
      <c r="G5" s="179"/>
      <c r="H5" s="179"/>
      <c r="I5" s="175" t="s">
        <v>53</v>
      </c>
      <c r="J5" s="175"/>
      <c r="K5" s="175"/>
      <c r="L5" s="180" t="s">
        <v>148</v>
      </c>
      <c r="M5" s="180"/>
      <c r="N5" s="180"/>
      <c r="O5" s="12"/>
      <c r="P5" s="175" t="s">
        <v>57</v>
      </c>
      <c r="Q5" s="175"/>
      <c r="R5" s="175"/>
      <c r="S5" s="178" t="s">
        <v>63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149</v>
      </c>
      <c r="E6" s="176"/>
      <c r="F6" s="176"/>
      <c r="G6" s="176"/>
      <c r="H6" s="176"/>
      <c r="I6" s="175" t="s">
        <v>59</v>
      </c>
      <c r="J6" s="175"/>
      <c r="K6" s="175"/>
      <c r="L6" s="181">
        <v>4</v>
      </c>
      <c r="M6" s="181"/>
      <c r="N6" s="181"/>
      <c r="O6" s="42"/>
      <c r="P6" s="175" t="s">
        <v>58</v>
      </c>
      <c r="Q6" s="175"/>
      <c r="R6" s="175"/>
      <c r="S6" s="188">
        <v>44126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147</v>
      </c>
      <c r="C10" s="46">
        <v>139</v>
      </c>
      <c r="D10" s="46">
        <v>43</v>
      </c>
      <c r="E10" s="46">
        <v>34</v>
      </c>
      <c r="F10" s="6">
        <f t="shared" ref="F10:F22" si="0">B10*0.5+C10*1+D10*2+E10*2.5</f>
        <v>383.5</v>
      </c>
      <c r="G10" s="2"/>
      <c r="H10" s="19" t="s">
        <v>4</v>
      </c>
      <c r="I10" s="46">
        <v>118</v>
      </c>
      <c r="J10" s="46">
        <v>155</v>
      </c>
      <c r="K10" s="46">
        <v>36</v>
      </c>
      <c r="L10" s="46">
        <v>55</v>
      </c>
      <c r="M10" s="6">
        <f t="shared" ref="M10:M22" si="1">I10*0.5+J10*1+K10*2+L10*2.5</f>
        <v>423.5</v>
      </c>
      <c r="N10" s="9">
        <f>F20+F21+F22+M10</f>
        <v>1756.5</v>
      </c>
      <c r="O10" s="19" t="s">
        <v>43</v>
      </c>
      <c r="P10" s="46">
        <v>112</v>
      </c>
      <c r="Q10" s="46">
        <v>187</v>
      </c>
      <c r="R10" s="46">
        <v>49</v>
      </c>
      <c r="S10" s="46">
        <v>46</v>
      </c>
      <c r="T10" s="6">
        <f t="shared" ref="T10:T21" si="2">P10*0.5+Q10*1+R10*2+S10*2.5</f>
        <v>456</v>
      </c>
      <c r="U10" s="10"/>
      <c r="AB10" s="1"/>
    </row>
    <row r="11" spans="1:28" ht="24" customHeight="1" x14ac:dyDescent="0.2">
      <c r="A11" s="18" t="s">
        <v>14</v>
      </c>
      <c r="B11" s="46">
        <v>133</v>
      </c>
      <c r="C11" s="46">
        <v>142</v>
      </c>
      <c r="D11" s="46">
        <v>46</v>
      </c>
      <c r="E11" s="46">
        <v>40</v>
      </c>
      <c r="F11" s="6">
        <f t="shared" si="0"/>
        <v>400.5</v>
      </c>
      <c r="G11" s="2"/>
      <c r="H11" s="19" t="s">
        <v>5</v>
      </c>
      <c r="I11" s="46">
        <v>127</v>
      </c>
      <c r="J11" s="46">
        <v>164</v>
      </c>
      <c r="K11" s="46">
        <v>43</v>
      </c>
      <c r="L11" s="46">
        <v>59</v>
      </c>
      <c r="M11" s="6">
        <f t="shared" si="1"/>
        <v>461</v>
      </c>
      <c r="N11" s="9">
        <f>F21+F22+M10+M11</f>
        <v>1741.5</v>
      </c>
      <c r="O11" s="19" t="s">
        <v>44</v>
      </c>
      <c r="P11" s="46">
        <v>138</v>
      </c>
      <c r="Q11" s="46">
        <v>147</v>
      </c>
      <c r="R11" s="46">
        <v>42</v>
      </c>
      <c r="S11" s="46">
        <v>47</v>
      </c>
      <c r="T11" s="6">
        <f t="shared" si="2"/>
        <v>417.5</v>
      </c>
      <c r="U11" s="2"/>
      <c r="AB11" s="1"/>
    </row>
    <row r="12" spans="1:28" ht="24" customHeight="1" x14ac:dyDescent="0.2">
      <c r="A12" s="18" t="s">
        <v>17</v>
      </c>
      <c r="B12" s="46">
        <v>143</v>
      </c>
      <c r="C12" s="46">
        <v>139</v>
      </c>
      <c r="D12" s="46">
        <v>55</v>
      </c>
      <c r="E12" s="46">
        <v>58</v>
      </c>
      <c r="F12" s="6">
        <f t="shared" si="0"/>
        <v>465.5</v>
      </c>
      <c r="G12" s="2"/>
      <c r="H12" s="19" t="s">
        <v>6</v>
      </c>
      <c r="I12" s="46">
        <v>118</v>
      </c>
      <c r="J12" s="46">
        <v>179</v>
      </c>
      <c r="K12" s="46">
        <v>38</v>
      </c>
      <c r="L12" s="46">
        <v>52</v>
      </c>
      <c r="M12" s="6">
        <f t="shared" si="1"/>
        <v>444</v>
      </c>
      <c r="N12" s="2">
        <f>F22+M10+M11+M12</f>
        <v>1731</v>
      </c>
      <c r="O12" s="19" t="s">
        <v>32</v>
      </c>
      <c r="P12" s="46">
        <v>118</v>
      </c>
      <c r="Q12" s="46">
        <v>128</v>
      </c>
      <c r="R12" s="46">
        <v>48</v>
      </c>
      <c r="S12" s="46">
        <v>59</v>
      </c>
      <c r="T12" s="6">
        <f t="shared" si="2"/>
        <v>430.5</v>
      </c>
      <c r="U12" s="2"/>
      <c r="AB12" s="1"/>
    </row>
    <row r="13" spans="1:28" ht="24" customHeight="1" x14ac:dyDescent="0.2">
      <c r="A13" s="18" t="s">
        <v>19</v>
      </c>
      <c r="B13" s="46">
        <v>121</v>
      </c>
      <c r="C13" s="46">
        <v>143</v>
      </c>
      <c r="D13" s="46">
        <v>50</v>
      </c>
      <c r="E13" s="46">
        <v>48</v>
      </c>
      <c r="F13" s="6">
        <f t="shared" si="0"/>
        <v>423.5</v>
      </c>
      <c r="G13" s="2">
        <f t="shared" ref="G13:G19" si="3">F10+F11+F12+F13</f>
        <v>1673</v>
      </c>
      <c r="H13" s="19" t="s">
        <v>7</v>
      </c>
      <c r="I13" s="46">
        <v>107</v>
      </c>
      <c r="J13" s="46">
        <v>167</v>
      </c>
      <c r="K13" s="46">
        <v>34</v>
      </c>
      <c r="L13" s="46">
        <v>58</v>
      </c>
      <c r="M13" s="6">
        <f t="shared" si="1"/>
        <v>433.5</v>
      </c>
      <c r="N13" s="2">
        <f t="shared" ref="N13:N18" si="4">M10+M11+M12+M13</f>
        <v>1762</v>
      </c>
      <c r="O13" s="19" t="s">
        <v>33</v>
      </c>
      <c r="P13" s="46">
        <v>144</v>
      </c>
      <c r="Q13" s="46">
        <v>197</v>
      </c>
      <c r="R13" s="46">
        <v>60</v>
      </c>
      <c r="S13" s="46">
        <v>52</v>
      </c>
      <c r="T13" s="6">
        <f t="shared" si="2"/>
        <v>519</v>
      </c>
      <c r="U13" s="2">
        <f t="shared" ref="U13:U21" si="5">T10+T11+T12+T13</f>
        <v>1823</v>
      </c>
      <c r="AB13" s="81">
        <v>241</v>
      </c>
    </row>
    <row r="14" spans="1:28" ht="24" customHeight="1" x14ac:dyDescent="0.2">
      <c r="A14" s="18" t="s">
        <v>21</v>
      </c>
      <c r="B14" s="46">
        <v>134</v>
      </c>
      <c r="C14" s="46">
        <v>139</v>
      </c>
      <c r="D14" s="46">
        <v>53</v>
      </c>
      <c r="E14" s="46">
        <v>49</v>
      </c>
      <c r="F14" s="6">
        <f t="shared" si="0"/>
        <v>434.5</v>
      </c>
      <c r="G14" s="2">
        <f t="shared" si="3"/>
        <v>1724</v>
      </c>
      <c r="H14" s="19" t="s">
        <v>9</v>
      </c>
      <c r="I14" s="46">
        <v>98</v>
      </c>
      <c r="J14" s="46">
        <v>149</v>
      </c>
      <c r="K14" s="46">
        <v>31</v>
      </c>
      <c r="L14" s="46">
        <v>45</v>
      </c>
      <c r="M14" s="6">
        <f t="shared" si="1"/>
        <v>372.5</v>
      </c>
      <c r="N14" s="2">
        <f t="shared" si="4"/>
        <v>1711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1367</v>
      </c>
      <c r="AB14" s="81">
        <v>250</v>
      </c>
    </row>
    <row r="15" spans="1:28" ht="24" customHeight="1" x14ac:dyDescent="0.2">
      <c r="A15" s="18" t="s">
        <v>23</v>
      </c>
      <c r="B15" s="46">
        <v>116</v>
      </c>
      <c r="C15" s="46">
        <v>154</v>
      </c>
      <c r="D15" s="46">
        <v>55</v>
      </c>
      <c r="E15" s="46">
        <v>43</v>
      </c>
      <c r="F15" s="6">
        <f t="shared" si="0"/>
        <v>429.5</v>
      </c>
      <c r="G15" s="2">
        <f t="shared" si="3"/>
        <v>1753</v>
      </c>
      <c r="H15" s="19" t="s">
        <v>12</v>
      </c>
      <c r="I15" s="46">
        <v>92</v>
      </c>
      <c r="J15" s="46">
        <v>142</v>
      </c>
      <c r="K15" s="46">
        <v>32</v>
      </c>
      <c r="L15" s="46">
        <v>42</v>
      </c>
      <c r="M15" s="6">
        <f t="shared" si="1"/>
        <v>357</v>
      </c>
      <c r="N15" s="2">
        <f t="shared" si="4"/>
        <v>1607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949.5</v>
      </c>
      <c r="AB15" s="81">
        <v>262</v>
      </c>
    </row>
    <row r="16" spans="1:28" ht="24" customHeight="1" x14ac:dyDescent="0.2">
      <c r="A16" s="18" t="s">
        <v>39</v>
      </c>
      <c r="B16" s="46">
        <v>124</v>
      </c>
      <c r="C16" s="46">
        <v>134</v>
      </c>
      <c r="D16" s="46">
        <v>58</v>
      </c>
      <c r="E16" s="46">
        <v>41</v>
      </c>
      <c r="F16" s="6">
        <f t="shared" si="0"/>
        <v>414.5</v>
      </c>
      <c r="G16" s="2">
        <f t="shared" si="3"/>
        <v>1702</v>
      </c>
      <c r="H16" s="19" t="s">
        <v>15</v>
      </c>
      <c r="I16" s="46">
        <v>95</v>
      </c>
      <c r="J16" s="46">
        <v>151</v>
      </c>
      <c r="K16" s="46">
        <v>36</v>
      </c>
      <c r="L16" s="46">
        <v>46</v>
      </c>
      <c r="M16" s="6">
        <f t="shared" si="1"/>
        <v>385.5</v>
      </c>
      <c r="N16" s="2">
        <f t="shared" si="4"/>
        <v>1548.5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519</v>
      </c>
      <c r="AB16" s="81">
        <v>270.5</v>
      </c>
    </row>
    <row r="17" spans="1:28" ht="24" customHeight="1" x14ac:dyDescent="0.2">
      <c r="A17" s="18" t="s">
        <v>40</v>
      </c>
      <c r="B17" s="46">
        <v>113</v>
      </c>
      <c r="C17" s="46">
        <v>152</v>
      </c>
      <c r="D17" s="46">
        <v>56</v>
      </c>
      <c r="E17" s="46">
        <v>47</v>
      </c>
      <c r="F17" s="6">
        <f t="shared" si="0"/>
        <v>438</v>
      </c>
      <c r="G17" s="2">
        <f t="shared" si="3"/>
        <v>1716.5</v>
      </c>
      <c r="H17" s="19" t="s">
        <v>18</v>
      </c>
      <c r="I17" s="46">
        <v>116</v>
      </c>
      <c r="J17" s="46">
        <v>181</v>
      </c>
      <c r="K17" s="46">
        <v>47</v>
      </c>
      <c r="L17" s="46">
        <v>50</v>
      </c>
      <c r="M17" s="6">
        <f t="shared" si="1"/>
        <v>458</v>
      </c>
      <c r="N17" s="2">
        <f t="shared" si="4"/>
        <v>1573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98</v>
      </c>
      <c r="C18" s="46">
        <v>147</v>
      </c>
      <c r="D18" s="46">
        <v>48</v>
      </c>
      <c r="E18" s="46">
        <v>50</v>
      </c>
      <c r="F18" s="6">
        <f t="shared" si="0"/>
        <v>417</v>
      </c>
      <c r="G18" s="2">
        <f t="shared" si="3"/>
        <v>1699</v>
      </c>
      <c r="H18" s="19" t="s">
        <v>20</v>
      </c>
      <c r="I18" s="46">
        <v>128</v>
      </c>
      <c r="J18" s="46">
        <v>173</v>
      </c>
      <c r="K18" s="46">
        <v>45</v>
      </c>
      <c r="L18" s="46">
        <v>43</v>
      </c>
      <c r="M18" s="6">
        <f t="shared" si="1"/>
        <v>434.5</v>
      </c>
      <c r="N18" s="2">
        <f t="shared" si="4"/>
        <v>1635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111</v>
      </c>
      <c r="C19" s="47">
        <v>145</v>
      </c>
      <c r="D19" s="47">
        <v>69</v>
      </c>
      <c r="E19" s="47">
        <v>52</v>
      </c>
      <c r="F19" s="7">
        <f t="shared" si="0"/>
        <v>468.5</v>
      </c>
      <c r="G19" s="3">
        <f t="shared" si="3"/>
        <v>1738</v>
      </c>
      <c r="H19" s="20" t="s">
        <v>22</v>
      </c>
      <c r="I19" s="45">
        <v>133</v>
      </c>
      <c r="J19" s="45">
        <v>154</v>
      </c>
      <c r="K19" s="45">
        <v>64</v>
      </c>
      <c r="L19" s="45">
        <v>41</v>
      </c>
      <c r="M19" s="6">
        <f t="shared" si="1"/>
        <v>451</v>
      </c>
      <c r="N19" s="2">
        <f>M16+M17+M18+M19</f>
        <v>1729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110</v>
      </c>
      <c r="C20" s="45">
        <v>184</v>
      </c>
      <c r="D20" s="45">
        <v>46</v>
      </c>
      <c r="E20" s="45">
        <v>58</v>
      </c>
      <c r="F20" s="8">
        <f t="shared" si="0"/>
        <v>476</v>
      </c>
      <c r="G20" s="35"/>
      <c r="H20" s="19" t="s">
        <v>24</v>
      </c>
      <c r="I20" s="46">
        <v>130</v>
      </c>
      <c r="J20" s="46">
        <v>134</v>
      </c>
      <c r="K20" s="46">
        <v>47</v>
      </c>
      <c r="L20" s="46">
        <v>55</v>
      </c>
      <c r="M20" s="8">
        <f t="shared" si="1"/>
        <v>430.5</v>
      </c>
      <c r="N20" s="2">
        <f>M17+M18+M19+M20</f>
        <v>1774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118</v>
      </c>
      <c r="C21" s="46">
        <v>170</v>
      </c>
      <c r="D21" s="46">
        <v>54</v>
      </c>
      <c r="E21" s="46">
        <v>47</v>
      </c>
      <c r="F21" s="6">
        <f t="shared" si="0"/>
        <v>454.5</v>
      </c>
      <c r="G21" s="36"/>
      <c r="H21" s="20" t="s">
        <v>25</v>
      </c>
      <c r="I21" s="46">
        <v>123</v>
      </c>
      <c r="J21" s="46">
        <v>152</v>
      </c>
      <c r="K21" s="46">
        <v>45</v>
      </c>
      <c r="L21" s="46">
        <v>44</v>
      </c>
      <c r="M21" s="6">
        <f t="shared" si="1"/>
        <v>413.5</v>
      </c>
      <c r="N21" s="2">
        <f>M18+M19+M20+M21</f>
        <v>1729.5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127</v>
      </c>
      <c r="C22" s="46">
        <v>128</v>
      </c>
      <c r="D22" s="46">
        <v>38</v>
      </c>
      <c r="E22" s="46">
        <v>54</v>
      </c>
      <c r="F22" s="6">
        <f t="shared" si="0"/>
        <v>402.5</v>
      </c>
      <c r="G22" s="2"/>
      <c r="H22" s="21" t="s">
        <v>26</v>
      </c>
      <c r="I22" s="47">
        <v>138</v>
      </c>
      <c r="J22" s="47">
        <v>160</v>
      </c>
      <c r="K22" s="47">
        <v>48</v>
      </c>
      <c r="L22" s="47">
        <v>58</v>
      </c>
      <c r="M22" s="6">
        <f t="shared" si="1"/>
        <v>470</v>
      </c>
      <c r="N22" s="3">
        <f>M19+M20+M21+M22</f>
        <v>1765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1753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1774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1823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79</v>
      </c>
      <c r="G24" s="88"/>
      <c r="H24" s="166"/>
      <c r="I24" s="167"/>
      <c r="J24" s="82" t="s">
        <v>73</v>
      </c>
      <c r="K24" s="86"/>
      <c r="L24" s="86"/>
      <c r="M24" s="87" t="s">
        <v>92</v>
      </c>
      <c r="N24" s="88"/>
      <c r="O24" s="166"/>
      <c r="P24" s="167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19 - CR 1E</v>
      </c>
      <c r="E5" s="179"/>
      <c r="F5" s="179"/>
      <c r="G5" s="179"/>
      <c r="H5" s="179"/>
      <c r="I5" s="175" t="s">
        <v>53</v>
      </c>
      <c r="J5" s="175"/>
      <c r="K5" s="175"/>
      <c r="L5" s="180" t="str">
        <f>'G-1'!L5:N5</f>
        <v>191E</v>
      </c>
      <c r="M5" s="180"/>
      <c r="N5" s="180"/>
      <c r="O5" s="12"/>
      <c r="P5" s="175" t="s">
        <v>57</v>
      </c>
      <c r="Q5" s="175"/>
      <c r="R5" s="175"/>
      <c r="S5" s="178" t="s">
        <v>61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89" t="s">
        <v>150</v>
      </c>
      <c r="E6" s="189"/>
      <c r="F6" s="189"/>
      <c r="G6" s="189"/>
      <c r="H6" s="189"/>
      <c r="I6" s="175" t="s">
        <v>59</v>
      </c>
      <c r="J6" s="175"/>
      <c r="K6" s="175"/>
      <c r="L6" s="181">
        <v>3</v>
      </c>
      <c r="M6" s="181"/>
      <c r="N6" s="181"/>
      <c r="O6" s="42"/>
      <c r="P6" s="175" t="s">
        <v>58</v>
      </c>
      <c r="Q6" s="175"/>
      <c r="R6" s="175"/>
      <c r="S6" s="188">
        <f>'G-1'!S6:U6</f>
        <v>44126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319</v>
      </c>
      <c r="C10" s="46">
        <v>244</v>
      </c>
      <c r="D10" s="46">
        <v>86</v>
      </c>
      <c r="E10" s="46">
        <v>49</v>
      </c>
      <c r="F10" s="6">
        <f t="shared" ref="F10:F22" si="0">B10*0.5+C10*1+D10*2+E10*2.5</f>
        <v>698</v>
      </c>
      <c r="G10" s="2"/>
      <c r="H10" s="19" t="s">
        <v>4</v>
      </c>
      <c r="I10" s="46">
        <v>185</v>
      </c>
      <c r="J10" s="46">
        <v>211</v>
      </c>
      <c r="K10" s="46">
        <v>42</v>
      </c>
      <c r="L10" s="46">
        <v>55</v>
      </c>
      <c r="M10" s="6">
        <f t="shared" ref="M10:M22" si="1">I10*0.5+J10*1+K10*2+L10*2.5</f>
        <v>525</v>
      </c>
      <c r="N10" s="9">
        <f>F20+F21+F22+M10</f>
        <v>2337</v>
      </c>
      <c r="O10" s="19" t="s">
        <v>43</v>
      </c>
      <c r="P10" s="46">
        <v>201</v>
      </c>
      <c r="Q10" s="46">
        <v>241</v>
      </c>
      <c r="R10" s="46">
        <v>55</v>
      </c>
      <c r="S10" s="46">
        <v>51</v>
      </c>
      <c r="T10" s="6">
        <f t="shared" ref="T10:T21" si="2">P10*0.5+Q10*1+R10*2+S10*2.5</f>
        <v>579</v>
      </c>
      <c r="U10" s="10"/>
      <c r="AB10" s="1"/>
    </row>
    <row r="11" spans="1:28" ht="24" customHeight="1" x14ac:dyDescent="0.2">
      <c r="A11" s="18" t="s">
        <v>14</v>
      </c>
      <c r="B11" s="46">
        <v>287</v>
      </c>
      <c r="C11" s="46">
        <v>259</v>
      </c>
      <c r="D11" s="46">
        <v>82</v>
      </c>
      <c r="E11" s="46">
        <v>56</v>
      </c>
      <c r="F11" s="6">
        <f t="shared" si="0"/>
        <v>706.5</v>
      </c>
      <c r="G11" s="2"/>
      <c r="H11" s="19" t="s">
        <v>5</v>
      </c>
      <c r="I11" s="46">
        <v>179</v>
      </c>
      <c r="J11" s="46">
        <v>191</v>
      </c>
      <c r="K11" s="46">
        <v>42</v>
      </c>
      <c r="L11" s="46">
        <v>58</v>
      </c>
      <c r="M11" s="6">
        <f t="shared" si="1"/>
        <v>509.5</v>
      </c>
      <c r="N11" s="9">
        <f>F21+F22+M10+M11</f>
        <v>2209</v>
      </c>
      <c r="O11" s="19" t="s">
        <v>44</v>
      </c>
      <c r="P11" s="46">
        <v>166</v>
      </c>
      <c r="Q11" s="46">
        <v>196</v>
      </c>
      <c r="R11" s="46">
        <v>49</v>
      </c>
      <c r="S11" s="46">
        <v>63</v>
      </c>
      <c r="T11" s="6">
        <f t="shared" si="2"/>
        <v>534.5</v>
      </c>
      <c r="U11" s="2"/>
      <c r="AB11" s="1"/>
    </row>
    <row r="12" spans="1:28" ht="24" customHeight="1" x14ac:dyDescent="0.2">
      <c r="A12" s="18" t="s">
        <v>17</v>
      </c>
      <c r="B12" s="46">
        <v>269</v>
      </c>
      <c r="C12" s="46">
        <v>313</v>
      </c>
      <c r="D12" s="46">
        <v>90</v>
      </c>
      <c r="E12" s="46">
        <v>79</v>
      </c>
      <c r="F12" s="6">
        <f t="shared" si="0"/>
        <v>825</v>
      </c>
      <c r="G12" s="2"/>
      <c r="H12" s="19" t="s">
        <v>6</v>
      </c>
      <c r="I12" s="46">
        <v>161</v>
      </c>
      <c r="J12" s="46">
        <v>193</v>
      </c>
      <c r="K12" s="46">
        <v>47</v>
      </c>
      <c r="L12" s="46">
        <v>51</v>
      </c>
      <c r="M12" s="6">
        <f t="shared" si="1"/>
        <v>495</v>
      </c>
      <c r="N12" s="2">
        <f>F22+M10+M11+M12</f>
        <v>2151</v>
      </c>
      <c r="O12" s="19" t="s">
        <v>32</v>
      </c>
      <c r="P12" s="46">
        <v>216</v>
      </c>
      <c r="Q12" s="46">
        <v>306</v>
      </c>
      <c r="R12" s="46">
        <v>63</v>
      </c>
      <c r="S12" s="46">
        <v>64</v>
      </c>
      <c r="T12" s="6">
        <f t="shared" si="2"/>
        <v>700</v>
      </c>
      <c r="U12" s="2"/>
      <c r="AB12" s="1"/>
    </row>
    <row r="13" spans="1:28" ht="24" customHeight="1" x14ac:dyDescent="0.2">
      <c r="A13" s="18" t="s">
        <v>19</v>
      </c>
      <c r="B13" s="46">
        <v>241</v>
      </c>
      <c r="C13" s="46">
        <v>277</v>
      </c>
      <c r="D13" s="46">
        <v>59</v>
      </c>
      <c r="E13" s="46">
        <v>66</v>
      </c>
      <c r="F13" s="6">
        <f t="shared" si="0"/>
        <v>680.5</v>
      </c>
      <c r="G13" s="2">
        <f t="shared" ref="G13:G19" si="3">F10+F11+F12+F13</f>
        <v>2910</v>
      </c>
      <c r="H13" s="19" t="s">
        <v>7</v>
      </c>
      <c r="I13" s="46">
        <v>165</v>
      </c>
      <c r="J13" s="46">
        <v>180</v>
      </c>
      <c r="K13" s="46">
        <v>43</v>
      </c>
      <c r="L13" s="46">
        <v>47</v>
      </c>
      <c r="M13" s="6">
        <f t="shared" si="1"/>
        <v>466</v>
      </c>
      <c r="N13" s="2">
        <f t="shared" ref="N13:N18" si="4">M10+M11+M12+M13</f>
        <v>1995.5</v>
      </c>
      <c r="O13" s="19" t="s">
        <v>33</v>
      </c>
      <c r="P13" s="46">
        <v>182</v>
      </c>
      <c r="Q13" s="46">
        <v>277</v>
      </c>
      <c r="R13" s="46">
        <v>57</v>
      </c>
      <c r="S13" s="46">
        <v>68</v>
      </c>
      <c r="T13" s="6">
        <f t="shared" si="2"/>
        <v>652</v>
      </c>
      <c r="U13" s="2">
        <f t="shared" ref="U13:U21" si="5">T10+T11+T12+T13</f>
        <v>2465.5</v>
      </c>
      <c r="AB13" s="81">
        <v>212.5</v>
      </c>
    </row>
    <row r="14" spans="1:28" ht="24" customHeight="1" x14ac:dyDescent="0.2">
      <c r="A14" s="18" t="s">
        <v>21</v>
      </c>
      <c r="B14" s="46">
        <v>209</v>
      </c>
      <c r="C14" s="46">
        <v>283</v>
      </c>
      <c r="D14" s="46">
        <v>52</v>
      </c>
      <c r="E14" s="46">
        <v>49</v>
      </c>
      <c r="F14" s="6">
        <f t="shared" si="0"/>
        <v>614</v>
      </c>
      <c r="G14" s="2">
        <f t="shared" si="3"/>
        <v>2826</v>
      </c>
      <c r="H14" s="19" t="s">
        <v>9</v>
      </c>
      <c r="I14" s="46">
        <v>171</v>
      </c>
      <c r="J14" s="46">
        <v>216</v>
      </c>
      <c r="K14" s="46">
        <v>50</v>
      </c>
      <c r="L14" s="46">
        <v>44</v>
      </c>
      <c r="M14" s="6">
        <f t="shared" si="1"/>
        <v>511.5</v>
      </c>
      <c r="N14" s="2">
        <f t="shared" si="4"/>
        <v>1982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1886.5</v>
      </c>
      <c r="AB14" s="81">
        <v>226</v>
      </c>
    </row>
    <row r="15" spans="1:28" ht="24" customHeight="1" x14ac:dyDescent="0.2">
      <c r="A15" s="18" t="s">
        <v>23</v>
      </c>
      <c r="B15" s="46">
        <v>189</v>
      </c>
      <c r="C15" s="46">
        <v>229</v>
      </c>
      <c r="D15" s="46">
        <v>47</v>
      </c>
      <c r="E15" s="46">
        <v>51</v>
      </c>
      <c r="F15" s="6">
        <f t="shared" si="0"/>
        <v>545</v>
      </c>
      <c r="G15" s="2">
        <f t="shared" si="3"/>
        <v>2664.5</v>
      </c>
      <c r="H15" s="19" t="s">
        <v>12</v>
      </c>
      <c r="I15" s="46">
        <v>178</v>
      </c>
      <c r="J15" s="46">
        <v>220</v>
      </c>
      <c r="K15" s="46">
        <v>49</v>
      </c>
      <c r="L15" s="46">
        <v>42</v>
      </c>
      <c r="M15" s="6">
        <f t="shared" si="1"/>
        <v>512</v>
      </c>
      <c r="N15" s="2">
        <f t="shared" si="4"/>
        <v>1984.5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1352</v>
      </c>
      <c r="AB15" s="81">
        <v>233.5</v>
      </c>
    </row>
    <row r="16" spans="1:28" ht="24" customHeight="1" x14ac:dyDescent="0.2">
      <c r="A16" s="18" t="s">
        <v>39</v>
      </c>
      <c r="B16" s="46">
        <v>192</v>
      </c>
      <c r="C16" s="46">
        <v>214</v>
      </c>
      <c r="D16" s="46">
        <v>51</v>
      </c>
      <c r="E16" s="46">
        <v>55</v>
      </c>
      <c r="F16" s="6">
        <f t="shared" si="0"/>
        <v>549.5</v>
      </c>
      <c r="G16" s="2">
        <f t="shared" si="3"/>
        <v>2389</v>
      </c>
      <c r="H16" s="19" t="s">
        <v>15</v>
      </c>
      <c r="I16" s="46">
        <v>165</v>
      </c>
      <c r="J16" s="46">
        <v>225</v>
      </c>
      <c r="K16" s="46">
        <v>46</v>
      </c>
      <c r="L16" s="46">
        <v>45</v>
      </c>
      <c r="M16" s="6">
        <f t="shared" si="1"/>
        <v>512</v>
      </c>
      <c r="N16" s="2">
        <f t="shared" si="4"/>
        <v>2001.5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652</v>
      </c>
      <c r="AB16" s="81">
        <v>234</v>
      </c>
    </row>
    <row r="17" spans="1:28" ht="24" customHeight="1" x14ac:dyDescent="0.2">
      <c r="A17" s="18" t="s">
        <v>40</v>
      </c>
      <c r="B17" s="46">
        <v>191</v>
      </c>
      <c r="C17" s="46">
        <v>197</v>
      </c>
      <c r="D17" s="46">
        <v>43</v>
      </c>
      <c r="E17" s="46">
        <v>63</v>
      </c>
      <c r="F17" s="6">
        <f t="shared" si="0"/>
        <v>536</v>
      </c>
      <c r="G17" s="2">
        <f t="shared" si="3"/>
        <v>2244.5</v>
      </c>
      <c r="H17" s="19" t="s">
        <v>18</v>
      </c>
      <c r="I17" s="46">
        <v>109</v>
      </c>
      <c r="J17" s="46">
        <v>227</v>
      </c>
      <c r="K17" s="46">
        <v>47</v>
      </c>
      <c r="L17" s="46">
        <v>42</v>
      </c>
      <c r="M17" s="6">
        <f t="shared" si="1"/>
        <v>480.5</v>
      </c>
      <c r="N17" s="2">
        <f t="shared" si="4"/>
        <v>2016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200</v>
      </c>
      <c r="C18" s="46">
        <v>217</v>
      </c>
      <c r="D18" s="46">
        <v>53</v>
      </c>
      <c r="E18" s="46">
        <v>57</v>
      </c>
      <c r="F18" s="6">
        <f t="shared" si="0"/>
        <v>565.5</v>
      </c>
      <c r="G18" s="2">
        <f t="shared" si="3"/>
        <v>2196</v>
      </c>
      <c r="H18" s="19" t="s">
        <v>20</v>
      </c>
      <c r="I18" s="46">
        <v>124</v>
      </c>
      <c r="J18" s="46">
        <v>246</v>
      </c>
      <c r="K18" s="46">
        <v>46</v>
      </c>
      <c r="L18" s="46">
        <v>45</v>
      </c>
      <c r="M18" s="6">
        <f t="shared" si="1"/>
        <v>512.5</v>
      </c>
      <c r="N18" s="2">
        <f t="shared" si="4"/>
        <v>2017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206</v>
      </c>
      <c r="C19" s="47">
        <v>256</v>
      </c>
      <c r="D19" s="47">
        <v>56</v>
      </c>
      <c r="E19" s="47">
        <v>69</v>
      </c>
      <c r="F19" s="7">
        <f t="shared" si="0"/>
        <v>643.5</v>
      </c>
      <c r="G19" s="3">
        <f t="shared" si="3"/>
        <v>2294.5</v>
      </c>
      <c r="H19" s="20" t="s">
        <v>22</v>
      </c>
      <c r="I19" s="45">
        <v>111</v>
      </c>
      <c r="J19" s="45">
        <v>254</v>
      </c>
      <c r="K19" s="45">
        <v>50</v>
      </c>
      <c r="L19" s="45">
        <v>35</v>
      </c>
      <c r="M19" s="6">
        <f t="shared" si="1"/>
        <v>497</v>
      </c>
      <c r="N19" s="2">
        <f>M16+M17+M18+M19</f>
        <v>2002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169</v>
      </c>
      <c r="C20" s="45">
        <v>241</v>
      </c>
      <c r="D20" s="45">
        <v>71</v>
      </c>
      <c r="E20" s="45">
        <v>68</v>
      </c>
      <c r="F20" s="8">
        <f t="shared" si="0"/>
        <v>637.5</v>
      </c>
      <c r="G20" s="35"/>
      <c r="H20" s="19" t="s">
        <v>24</v>
      </c>
      <c r="I20" s="46">
        <v>179</v>
      </c>
      <c r="J20" s="46">
        <v>286</v>
      </c>
      <c r="K20" s="46">
        <v>43</v>
      </c>
      <c r="L20" s="46">
        <v>51</v>
      </c>
      <c r="M20" s="8">
        <f t="shared" si="1"/>
        <v>589</v>
      </c>
      <c r="N20" s="2">
        <f>M17+M18+M19+M20</f>
        <v>2079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145</v>
      </c>
      <c r="C21" s="46">
        <v>218</v>
      </c>
      <c r="D21" s="46">
        <v>60</v>
      </c>
      <c r="E21" s="46">
        <v>57</v>
      </c>
      <c r="F21" s="6">
        <f t="shared" si="0"/>
        <v>553</v>
      </c>
      <c r="G21" s="36"/>
      <c r="H21" s="20" t="s">
        <v>25</v>
      </c>
      <c r="I21" s="46">
        <v>229</v>
      </c>
      <c r="J21" s="46">
        <v>306</v>
      </c>
      <c r="K21" s="46">
        <v>49</v>
      </c>
      <c r="L21" s="46">
        <v>64</v>
      </c>
      <c r="M21" s="6">
        <f t="shared" si="1"/>
        <v>678.5</v>
      </c>
      <c r="N21" s="2">
        <f>M18+M19+M20+M21</f>
        <v>2277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241</v>
      </c>
      <c r="C22" s="46">
        <v>239</v>
      </c>
      <c r="D22" s="46">
        <v>56</v>
      </c>
      <c r="E22" s="46">
        <v>60</v>
      </c>
      <c r="F22" s="6">
        <f t="shared" si="0"/>
        <v>621.5</v>
      </c>
      <c r="G22" s="2"/>
      <c r="H22" s="21" t="s">
        <v>26</v>
      </c>
      <c r="I22" s="47">
        <v>185</v>
      </c>
      <c r="J22" s="47">
        <v>291</v>
      </c>
      <c r="K22" s="47">
        <v>66</v>
      </c>
      <c r="L22" s="47">
        <v>58</v>
      </c>
      <c r="M22" s="6">
        <f t="shared" si="1"/>
        <v>660.5</v>
      </c>
      <c r="N22" s="3">
        <f>M19+M20+M21+M22</f>
        <v>2425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2910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2425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2465.5</v>
      </c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65</v>
      </c>
      <c r="G24" s="88"/>
      <c r="H24" s="166"/>
      <c r="I24" s="167"/>
      <c r="J24" s="82" t="s">
        <v>73</v>
      </c>
      <c r="K24" s="86"/>
      <c r="L24" s="86"/>
      <c r="M24" s="87" t="s">
        <v>74</v>
      </c>
      <c r="N24" s="88"/>
      <c r="O24" s="166"/>
      <c r="P24" s="167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5" sqref="S5:U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5" t="str">
        <f>'G-1'!D5:H5</f>
        <v>CL 19 - CR 1E</v>
      </c>
      <c r="E5" s="205"/>
      <c r="F5" s="205"/>
      <c r="G5" s="205"/>
      <c r="H5" s="205"/>
      <c r="I5" s="203" t="s">
        <v>53</v>
      </c>
      <c r="J5" s="203"/>
      <c r="K5" s="203"/>
      <c r="L5" s="180" t="str">
        <f>'G-1'!L5:N5</f>
        <v>191E</v>
      </c>
      <c r="M5" s="180"/>
      <c r="N5" s="180"/>
      <c r="O5" s="50"/>
      <c r="P5" s="203" t="s">
        <v>57</v>
      </c>
      <c r="Q5" s="203"/>
      <c r="R5" s="203"/>
      <c r="S5" s="180" t="s">
        <v>151</v>
      </c>
      <c r="T5" s="180"/>
      <c r="U5" s="180"/>
    </row>
    <row r="6" spans="1:28" ht="12.75" customHeight="1" x14ac:dyDescent="0.2">
      <c r="A6" s="203" t="s">
        <v>55</v>
      </c>
      <c r="B6" s="203"/>
      <c r="C6" s="203"/>
      <c r="D6" s="189" t="s">
        <v>152</v>
      </c>
      <c r="E6" s="189"/>
      <c r="F6" s="189"/>
      <c r="G6" s="189"/>
      <c r="H6" s="189"/>
      <c r="I6" s="203" t="s">
        <v>59</v>
      </c>
      <c r="J6" s="203"/>
      <c r="K6" s="203"/>
      <c r="L6" s="212">
        <v>1</v>
      </c>
      <c r="M6" s="212"/>
      <c r="N6" s="212"/>
      <c r="O6" s="54"/>
      <c r="P6" s="203" t="s">
        <v>58</v>
      </c>
      <c r="Q6" s="203"/>
      <c r="R6" s="203"/>
      <c r="S6" s="206">
        <f>'G-1'!S6:U6</f>
        <v>44126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78</v>
      </c>
      <c r="C10" s="61">
        <v>28</v>
      </c>
      <c r="D10" s="61">
        <v>7</v>
      </c>
      <c r="E10" s="61">
        <v>8</v>
      </c>
      <c r="F10" s="62">
        <f t="shared" ref="F10:F22" si="0">B10*0.5+C10*1+D10*2+E10*2.5</f>
        <v>101</v>
      </c>
      <c r="G10" s="63"/>
      <c r="H10" s="64" t="s">
        <v>4</v>
      </c>
      <c r="I10" s="46">
        <v>46</v>
      </c>
      <c r="J10" s="46">
        <v>41</v>
      </c>
      <c r="K10" s="46">
        <v>5</v>
      </c>
      <c r="L10" s="46">
        <v>7</v>
      </c>
      <c r="M10" s="62">
        <f t="shared" ref="M10:M22" si="1">I10*0.5+J10*1+K10*2+L10*2.5</f>
        <v>91.5</v>
      </c>
      <c r="N10" s="65">
        <f>F20+F21+F22+M10</f>
        <v>471</v>
      </c>
      <c r="O10" s="64" t="s">
        <v>43</v>
      </c>
      <c r="P10" s="46">
        <v>46</v>
      </c>
      <c r="Q10" s="46">
        <v>47</v>
      </c>
      <c r="R10" s="46">
        <v>6</v>
      </c>
      <c r="S10" s="46">
        <v>8</v>
      </c>
      <c r="T10" s="62">
        <f t="shared" ref="T10:T21" si="2">P10*0.5+Q10*1+R10*2+S10*2.5</f>
        <v>102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81</v>
      </c>
      <c r="C11" s="61">
        <v>30</v>
      </c>
      <c r="D11" s="61">
        <v>10</v>
      </c>
      <c r="E11" s="61">
        <v>10</v>
      </c>
      <c r="F11" s="62">
        <f t="shared" si="0"/>
        <v>115.5</v>
      </c>
      <c r="G11" s="63"/>
      <c r="H11" s="64" t="s">
        <v>5</v>
      </c>
      <c r="I11" s="46">
        <v>52</v>
      </c>
      <c r="J11" s="46">
        <v>59</v>
      </c>
      <c r="K11" s="46">
        <v>5</v>
      </c>
      <c r="L11" s="46">
        <v>10</v>
      </c>
      <c r="M11" s="62">
        <f t="shared" si="1"/>
        <v>120</v>
      </c>
      <c r="N11" s="65">
        <f>F21+F22+M10+M11</f>
        <v>482.5</v>
      </c>
      <c r="O11" s="64" t="s">
        <v>44</v>
      </c>
      <c r="P11" s="46">
        <v>62</v>
      </c>
      <c r="Q11" s="46">
        <v>46</v>
      </c>
      <c r="R11" s="46">
        <v>7</v>
      </c>
      <c r="S11" s="46">
        <v>7</v>
      </c>
      <c r="T11" s="62">
        <f t="shared" si="2"/>
        <v>108.5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71</v>
      </c>
      <c r="C12" s="61">
        <v>69</v>
      </c>
      <c r="D12" s="61">
        <v>7</v>
      </c>
      <c r="E12" s="61">
        <v>14</v>
      </c>
      <c r="F12" s="62">
        <f t="shared" si="0"/>
        <v>153.5</v>
      </c>
      <c r="G12" s="63"/>
      <c r="H12" s="64" t="s">
        <v>6</v>
      </c>
      <c r="I12" s="46">
        <v>60</v>
      </c>
      <c r="J12" s="46">
        <v>61</v>
      </c>
      <c r="K12" s="46">
        <v>5</v>
      </c>
      <c r="L12" s="46">
        <v>13</v>
      </c>
      <c r="M12" s="62">
        <f t="shared" si="1"/>
        <v>133.5</v>
      </c>
      <c r="N12" s="63">
        <f>F22+M10+M11+M12</f>
        <v>476</v>
      </c>
      <c r="O12" s="64" t="s">
        <v>32</v>
      </c>
      <c r="P12" s="46">
        <v>30</v>
      </c>
      <c r="Q12" s="46">
        <v>51</v>
      </c>
      <c r="R12" s="46">
        <v>5</v>
      </c>
      <c r="S12" s="46">
        <v>6</v>
      </c>
      <c r="T12" s="62">
        <f t="shared" si="2"/>
        <v>91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60</v>
      </c>
      <c r="C13" s="61">
        <v>52</v>
      </c>
      <c r="D13" s="61">
        <v>7</v>
      </c>
      <c r="E13" s="61">
        <v>13</v>
      </c>
      <c r="F13" s="62">
        <f t="shared" si="0"/>
        <v>128.5</v>
      </c>
      <c r="G13" s="63">
        <f t="shared" ref="G13:G19" si="3">F10+F11+F12+F13</f>
        <v>498.5</v>
      </c>
      <c r="H13" s="64" t="s">
        <v>7</v>
      </c>
      <c r="I13" s="46">
        <v>53</v>
      </c>
      <c r="J13" s="46">
        <v>43</v>
      </c>
      <c r="K13" s="46">
        <v>5</v>
      </c>
      <c r="L13" s="46">
        <v>10</v>
      </c>
      <c r="M13" s="62">
        <f t="shared" si="1"/>
        <v>104.5</v>
      </c>
      <c r="N13" s="63">
        <f t="shared" ref="N13:N18" si="4">M10+M11+M12+M13</f>
        <v>449.5</v>
      </c>
      <c r="O13" s="64" t="s">
        <v>33</v>
      </c>
      <c r="P13" s="46">
        <v>59</v>
      </c>
      <c r="Q13" s="46">
        <v>62</v>
      </c>
      <c r="R13" s="46">
        <v>5</v>
      </c>
      <c r="S13" s="46">
        <v>9</v>
      </c>
      <c r="T13" s="62">
        <f t="shared" si="2"/>
        <v>124</v>
      </c>
      <c r="U13" s="63">
        <f t="shared" ref="U13:U21" si="5">T10+T11+T12+T13</f>
        <v>425.5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67</v>
      </c>
      <c r="C14" s="61">
        <v>55</v>
      </c>
      <c r="D14" s="61">
        <v>5</v>
      </c>
      <c r="E14" s="61">
        <v>13</v>
      </c>
      <c r="F14" s="62">
        <f t="shared" si="0"/>
        <v>131</v>
      </c>
      <c r="G14" s="63">
        <f t="shared" si="3"/>
        <v>528.5</v>
      </c>
      <c r="H14" s="64" t="s">
        <v>9</v>
      </c>
      <c r="I14" s="46">
        <v>46</v>
      </c>
      <c r="J14" s="46">
        <v>49</v>
      </c>
      <c r="K14" s="46">
        <v>7</v>
      </c>
      <c r="L14" s="46">
        <v>8</v>
      </c>
      <c r="M14" s="62">
        <f t="shared" si="1"/>
        <v>106</v>
      </c>
      <c r="N14" s="63">
        <f t="shared" si="4"/>
        <v>464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323.5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48</v>
      </c>
      <c r="C15" s="61">
        <v>46</v>
      </c>
      <c r="D15" s="61">
        <v>8</v>
      </c>
      <c r="E15" s="61">
        <v>6</v>
      </c>
      <c r="F15" s="62">
        <f t="shared" si="0"/>
        <v>101</v>
      </c>
      <c r="G15" s="63">
        <f t="shared" si="3"/>
        <v>514</v>
      </c>
      <c r="H15" s="64" t="s">
        <v>12</v>
      </c>
      <c r="I15" s="46">
        <v>45</v>
      </c>
      <c r="J15" s="46">
        <v>42</v>
      </c>
      <c r="K15" s="46">
        <v>5</v>
      </c>
      <c r="L15" s="46">
        <v>9</v>
      </c>
      <c r="M15" s="62">
        <f t="shared" si="1"/>
        <v>97</v>
      </c>
      <c r="N15" s="63">
        <f t="shared" si="4"/>
        <v>441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215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43</v>
      </c>
      <c r="C16" s="61">
        <v>56</v>
      </c>
      <c r="D16" s="61">
        <v>7</v>
      </c>
      <c r="E16" s="61">
        <v>11</v>
      </c>
      <c r="F16" s="62">
        <f t="shared" si="0"/>
        <v>119</v>
      </c>
      <c r="G16" s="63">
        <f t="shared" si="3"/>
        <v>479.5</v>
      </c>
      <c r="H16" s="64" t="s">
        <v>15</v>
      </c>
      <c r="I16" s="46">
        <v>42</v>
      </c>
      <c r="J16" s="46">
        <v>45</v>
      </c>
      <c r="K16" s="46">
        <v>6</v>
      </c>
      <c r="L16" s="46">
        <v>7</v>
      </c>
      <c r="M16" s="62">
        <f t="shared" si="1"/>
        <v>95.5</v>
      </c>
      <c r="N16" s="63">
        <f t="shared" si="4"/>
        <v>403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124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56</v>
      </c>
      <c r="C17" s="61">
        <v>53</v>
      </c>
      <c r="D17" s="61">
        <v>4</v>
      </c>
      <c r="E17" s="61">
        <v>10</v>
      </c>
      <c r="F17" s="62">
        <f t="shared" si="0"/>
        <v>114</v>
      </c>
      <c r="G17" s="63">
        <f t="shared" si="3"/>
        <v>465</v>
      </c>
      <c r="H17" s="64" t="s">
        <v>18</v>
      </c>
      <c r="I17" s="46">
        <v>47</v>
      </c>
      <c r="J17" s="46">
        <v>50</v>
      </c>
      <c r="K17" s="46">
        <v>6</v>
      </c>
      <c r="L17" s="46">
        <v>13</v>
      </c>
      <c r="M17" s="62">
        <f t="shared" si="1"/>
        <v>118</v>
      </c>
      <c r="N17" s="63">
        <f t="shared" si="4"/>
        <v>416.5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50</v>
      </c>
      <c r="C18" s="61">
        <v>50</v>
      </c>
      <c r="D18" s="61">
        <v>3</v>
      </c>
      <c r="E18" s="61">
        <v>8</v>
      </c>
      <c r="F18" s="62">
        <f t="shared" si="0"/>
        <v>101</v>
      </c>
      <c r="G18" s="63">
        <f t="shared" si="3"/>
        <v>435</v>
      </c>
      <c r="H18" s="64" t="s">
        <v>20</v>
      </c>
      <c r="I18" s="46">
        <v>50</v>
      </c>
      <c r="J18" s="46">
        <v>53</v>
      </c>
      <c r="K18" s="46">
        <v>8</v>
      </c>
      <c r="L18" s="46">
        <v>10</v>
      </c>
      <c r="M18" s="62">
        <f t="shared" si="1"/>
        <v>119</v>
      </c>
      <c r="N18" s="63">
        <f t="shared" si="4"/>
        <v>429.5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53</v>
      </c>
      <c r="C19" s="69">
        <v>50</v>
      </c>
      <c r="D19" s="69">
        <v>4</v>
      </c>
      <c r="E19" s="69">
        <v>5</v>
      </c>
      <c r="F19" s="70">
        <f t="shared" si="0"/>
        <v>97</v>
      </c>
      <c r="G19" s="71">
        <f t="shared" si="3"/>
        <v>431</v>
      </c>
      <c r="H19" s="72" t="s">
        <v>22</v>
      </c>
      <c r="I19" s="45">
        <v>52</v>
      </c>
      <c r="J19" s="45">
        <v>50</v>
      </c>
      <c r="K19" s="45">
        <v>4</v>
      </c>
      <c r="L19" s="45">
        <v>10</v>
      </c>
      <c r="M19" s="62">
        <f t="shared" si="1"/>
        <v>109</v>
      </c>
      <c r="N19" s="63">
        <f>M16+M17+M18+M19</f>
        <v>441.5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45</v>
      </c>
      <c r="C20" s="67">
        <v>51</v>
      </c>
      <c r="D20" s="67">
        <v>5</v>
      </c>
      <c r="E20" s="67">
        <v>10</v>
      </c>
      <c r="F20" s="73">
        <f t="shared" si="0"/>
        <v>108.5</v>
      </c>
      <c r="G20" s="74"/>
      <c r="H20" s="64" t="s">
        <v>24</v>
      </c>
      <c r="I20" s="46">
        <v>60</v>
      </c>
      <c r="J20" s="46">
        <v>59</v>
      </c>
      <c r="K20" s="46">
        <v>5</v>
      </c>
      <c r="L20" s="46">
        <v>11</v>
      </c>
      <c r="M20" s="73">
        <f t="shared" si="1"/>
        <v>126.5</v>
      </c>
      <c r="N20" s="63">
        <f>M17+M18+M19+M20</f>
        <v>472.5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52</v>
      </c>
      <c r="C21" s="61">
        <v>57</v>
      </c>
      <c r="D21" s="61">
        <v>6</v>
      </c>
      <c r="E21" s="61">
        <v>18</v>
      </c>
      <c r="F21" s="62">
        <f t="shared" si="0"/>
        <v>140</v>
      </c>
      <c r="G21" s="75"/>
      <c r="H21" s="72" t="s">
        <v>25</v>
      </c>
      <c r="I21" s="46">
        <v>58</v>
      </c>
      <c r="J21" s="46">
        <v>67</v>
      </c>
      <c r="K21" s="46">
        <v>7</v>
      </c>
      <c r="L21" s="46">
        <v>6</v>
      </c>
      <c r="M21" s="62">
        <f t="shared" si="1"/>
        <v>125</v>
      </c>
      <c r="N21" s="63">
        <f>M18+M19+M20+M21</f>
        <v>479.5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61</v>
      </c>
      <c r="C22" s="61">
        <v>49</v>
      </c>
      <c r="D22" s="61">
        <v>12</v>
      </c>
      <c r="E22" s="61">
        <v>11</v>
      </c>
      <c r="F22" s="62">
        <f t="shared" si="0"/>
        <v>131</v>
      </c>
      <c r="G22" s="63"/>
      <c r="H22" s="68" t="s">
        <v>26</v>
      </c>
      <c r="I22" s="47">
        <v>52</v>
      </c>
      <c r="J22" s="47">
        <v>61</v>
      </c>
      <c r="K22" s="47">
        <v>11</v>
      </c>
      <c r="L22" s="47">
        <v>9</v>
      </c>
      <c r="M22" s="62">
        <f t="shared" si="1"/>
        <v>131.5</v>
      </c>
      <c r="N22" s="71">
        <f>M19+M20+M21+M22</f>
        <v>492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9">
        <f>MAX(G13:G19)</f>
        <v>528.5</v>
      </c>
      <c r="H23" s="197" t="s">
        <v>48</v>
      </c>
      <c r="I23" s="198"/>
      <c r="J23" s="190" t="s">
        <v>50</v>
      </c>
      <c r="K23" s="191"/>
      <c r="L23" s="191"/>
      <c r="M23" s="192"/>
      <c r="N23" s="90">
        <f>MAX(N10:N22)</f>
        <v>492</v>
      </c>
      <c r="O23" s="193" t="s">
        <v>49</v>
      </c>
      <c r="P23" s="194"/>
      <c r="Q23" s="199" t="s">
        <v>50</v>
      </c>
      <c r="R23" s="200"/>
      <c r="S23" s="200"/>
      <c r="T23" s="201"/>
      <c r="U23" s="89">
        <f>MAX(U13:U21)</f>
        <v>425.5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5"/>
      <c r="B24" s="196"/>
      <c r="C24" s="83" t="s">
        <v>73</v>
      </c>
      <c r="D24" s="86"/>
      <c r="E24" s="86"/>
      <c r="F24" s="87" t="s">
        <v>66</v>
      </c>
      <c r="G24" s="88"/>
      <c r="H24" s="195"/>
      <c r="I24" s="196"/>
      <c r="J24" s="83" t="s">
        <v>73</v>
      </c>
      <c r="K24" s="86"/>
      <c r="L24" s="86"/>
      <c r="M24" s="87" t="s">
        <v>93</v>
      </c>
      <c r="N24" s="88"/>
      <c r="O24" s="195"/>
      <c r="P24" s="196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CL 19 - CR 1E</v>
      </c>
      <c r="E6" s="179"/>
      <c r="F6" s="179"/>
      <c r="G6" s="179"/>
      <c r="H6" s="179"/>
      <c r="I6" s="175" t="s">
        <v>53</v>
      </c>
      <c r="J6" s="175"/>
      <c r="K6" s="175"/>
      <c r="L6" s="180" t="str">
        <f>'G-1'!L5:N5</f>
        <v>191E</v>
      </c>
      <c r="M6" s="180"/>
      <c r="N6" s="180"/>
      <c r="O6" s="12"/>
      <c r="P6" s="175" t="s">
        <v>58</v>
      </c>
      <c r="Q6" s="175"/>
      <c r="R6" s="175"/>
      <c r="S6" s="214">
        <f>'G-1'!S6:U6</f>
        <v>44126</v>
      </c>
      <c r="T6" s="214"/>
      <c r="U6" s="214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'G-1'!B10+'G-2'!B10+'G-6'!B10</f>
        <v>544</v>
      </c>
      <c r="C10" s="46">
        <f>'G-1'!C10+'G-2'!C10+'G-6'!C10</f>
        <v>411</v>
      </c>
      <c r="D10" s="46">
        <f>'G-1'!D10+'G-2'!D10+'G-6'!D10</f>
        <v>136</v>
      </c>
      <c r="E10" s="46">
        <f>'G-1'!E10+'G-2'!E10+'G-6'!E10</f>
        <v>91</v>
      </c>
      <c r="F10" s="6">
        <f t="shared" ref="F10:F22" si="0">B10*0.5+C10*1+D10*2+E10*2.5</f>
        <v>1182.5</v>
      </c>
      <c r="G10" s="2"/>
      <c r="H10" s="19" t="s">
        <v>4</v>
      </c>
      <c r="I10" s="46">
        <f>'G-1'!I10+'G-2'!I10+'G-6'!I10</f>
        <v>349</v>
      </c>
      <c r="J10" s="46">
        <f>'G-1'!J10+'G-2'!J10+'G-6'!J10</f>
        <v>407</v>
      </c>
      <c r="K10" s="46">
        <f>'G-1'!K10+'G-2'!K10+'G-6'!K10</f>
        <v>83</v>
      </c>
      <c r="L10" s="46">
        <f>'G-1'!L10+'G-2'!L10+'G-6'!L10</f>
        <v>117</v>
      </c>
      <c r="M10" s="6">
        <f t="shared" ref="M10:M22" si="1">I10*0.5+J10*1+K10*2+L10*2.5</f>
        <v>1040</v>
      </c>
      <c r="N10" s="9">
        <f>F20+F21+F22+M10</f>
        <v>4564.5</v>
      </c>
      <c r="O10" s="19" t="s">
        <v>43</v>
      </c>
      <c r="P10" s="46">
        <f>'G-1'!P10+'G-2'!P10+'G-6'!P10</f>
        <v>359</v>
      </c>
      <c r="Q10" s="46">
        <f>'G-1'!Q10+'G-2'!Q10+'G-6'!Q10</f>
        <v>475</v>
      </c>
      <c r="R10" s="46">
        <f>'G-1'!R10+'G-2'!R10+'G-6'!R10</f>
        <v>110</v>
      </c>
      <c r="S10" s="46">
        <f>'G-1'!S10+'G-2'!S10+'G-6'!S10</f>
        <v>105</v>
      </c>
      <c r="T10" s="6">
        <f t="shared" ref="T10:T21" si="2">P10*0.5+Q10*1+R10*2+S10*2.5</f>
        <v>1137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'G-1'!B11+'G-2'!B11+'G-6'!B11</f>
        <v>501</v>
      </c>
      <c r="C11" s="46">
        <f>'G-1'!C11+'G-2'!C11+'G-6'!C11</f>
        <v>431</v>
      </c>
      <c r="D11" s="46">
        <f>'G-1'!D11+'G-2'!D11+'G-6'!D11</f>
        <v>138</v>
      </c>
      <c r="E11" s="46">
        <f>'G-1'!E11+'G-2'!E11+'G-6'!E11</f>
        <v>106</v>
      </c>
      <c r="F11" s="6">
        <f t="shared" si="0"/>
        <v>1222.5</v>
      </c>
      <c r="G11" s="2"/>
      <c r="H11" s="19" t="s">
        <v>5</v>
      </c>
      <c r="I11" s="46">
        <f>'G-1'!I11+'G-2'!I11+'G-6'!I11</f>
        <v>358</v>
      </c>
      <c r="J11" s="46">
        <f>'G-1'!J11+'G-2'!J11+'G-6'!J11</f>
        <v>414</v>
      </c>
      <c r="K11" s="46">
        <f>'G-1'!K11+'G-2'!K11+'G-6'!K11</f>
        <v>90</v>
      </c>
      <c r="L11" s="46">
        <f>'G-1'!L11+'G-2'!L11+'G-6'!L11</f>
        <v>127</v>
      </c>
      <c r="M11" s="6">
        <f t="shared" si="1"/>
        <v>1090.5</v>
      </c>
      <c r="N11" s="9">
        <f>F21+F22+M10+M11</f>
        <v>4433</v>
      </c>
      <c r="O11" s="19" t="s">
        <v>44</v>
      </c>
      <c r="P11" s="46">
        <f>'G-1'!P11+'G-2'!P11+'G-6'!P11</f>
        <v>366</v>
      </c>
      <c r="Q11" s="46">
        <f>'G-1'!Q11+'G-2'!Q11+'G-6'!Q11</f>
        <v>389</v>
      </c>
      <c r="R11" s="46">
        <f>'G-1'!R11+'G-2'!R11+'G-6'!R11</f>
        <v>98</v>
      </c>
      <c r="S11" s="46">
        <f>'G-1'!S11+'G-2'!S11+'G-6'!S11</f>
        <v>117</v>
      </c>
      <c r="T11" s="6">
        <f t="shared" si="2"/>
        <v>1060.5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'G-1'!B12+'G-2'!B12+'G-6'!B12</f>
        <v>483</v>
      </c>
      <c r="C12" s="46">
        <f>'G-1'!C12+'G-2'!C12+'G-6'!C12</f>
        <v>521</v>
      </c>
      <c r="D12" s="46">
        <f>'G-1'!D12+'G-2'!D12+'G-6'!D12</f>
        <v>152</v>
      </c>
      <c r="E12" s="46">
        <f>'G-1'!E12+'G-2'!E12+'G-6'!E12</f>
        <v>151</v>
      </c>
      <c r="F12" s="6">
        <f t="shared" si="0"/>
        <v>1444</v>
      </c>
      <c r="G12" s="2"/>
      <c r="H12" s="19" t="s">
        <v>6</v>
      </c>
      <c r="I12" s="46">
        <f>'G-1'!I12+'G-2'!I12+'G-6'!I12</f>
        <v>339</v>
      </c>
      <c r="J12" s="46">
        <f>'G-1'!J12+'G-2'!J12+'G-6'!J12</f>
        <v>433</v>
      </c>
      <c r="K12" s="46">
        <f>'G-1'!K12+'G-2'!K12+'G-6'!K12</f>
        <v>90</v>
      </c>
      <c r="L12" s="46">
        <f>'G-1'!L12+'G-2'!L12+'G-6'!L12</f>
        <v>116</v>
      </c>
      <c r="M12" s="6">
        <f t="shared" si="1"/>
        <v>1072.5</v>
      </c>
      <c r="N12" s="2">
        <f>F22+M10+M11+M12</f>
        <v>4358</v>
      </c>
      <c r="O12" s="19" t="s">
        <v>32</v>
      </c>
      <c r="P12" s="46">
        <f>'G-1'!P12+'G-2'!P12+'G-6'!P12</f>
        <v>364</v>
      </c>
      <c r="Q12" s="46">
        <f>'G-1'!Q12+'G-2'!Q12+'G-6'!Q12</f>
        <v>485</v>
      </c>
      <c r="R12" s="46">
        <f>'G-1'!R12+'G-2'!R12+'G-6'!R12</f>
        <v>116</v>
      </c>
      <c r="S12" s="46">
        <f>'G-1'!S12+'G-2'!S12+'G-6'!S12</f>
        <v>129</v>
      </c>
      <c r="T12" s="6">
        <f t="shared" si="2"/>
        <v>1221.5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'G-1'!B13+'G-2'!B13+'G-6'!B13</f>
        <v>422</v>
      </c>
      <c r="C13" s="46">
        <f>'G-1'!C13+'G-2'!C13+'G-6'!C13</f>
        <v>472</v>
      </c>
      <c r="D13" s="46">
        <f>'G-1'!D13+'G-2'!D13+'G-6'!D13</f>
        <v>116</v>
      </c>
      <c r="E13" s="46">
        <f>'G-1'!E13+'G-2'!E13+'G-6'!E13</f>
        <v>127</v>
      </c>
      <c r="F13" s="6">
        <f t="shared" si="0"/>
        <v>1232.5</v>
      </c>
      <c r="G13" s="2">
        <f t="shared" ref="G13:G19" si="3">F10+F11+F12+F13</f>
        <v>5081.5</v>
      </c>
      <c r="H13" s="19" t="s">
        <v>7</v>
      </c>
      <c r="I13" s="46">
        <f>'G-1'!I13+'G-2'!I13+'G-6'!I13</f>
        <v>325</v>
      </c>
      <c r="J13" s="46">
        <f>'G-1'!J13+'G-2'!J13+'G-6'!J13</f>
        <v>390</v>
      </c>
      <c r="K13" s="46">
        <f>'G-1'!K13+'G-2'!K13+'G-6'!K13</f>
        <v>82</v>
      </c>
      <c r="L13" s="46">
        <f>'G-1'!L13+'G-2'!L13+'G-6'!L13</f>
        <v>115</v>
      </c>
      <c r="M13" s="6">
        <f t="shared" si="1"/>
        <v>1004</v>
      </c>
      <c r="N13" s="2">
        <f t="shared" ref="N13:N18" si="4">M10+M11+M12+M13</f>
        <v>4207</v>
      </c>
      <c r="O13" s="19" t="s">
        <v>33</v>
      </c>
      <c r="P13" s="46">
        <f>'G-1'!P13+'G-2'!P13+'G-6'!P13</f>
        <v>385</v>
      </c>
      <c r="Q13" s="46">
        <f>'G-1'!Q13+'G-2'!Q13+'G-6'!Q13</f>
        <v>536</v>
      </c>
      <c r="R13" s="46">
        <f>'G-1'!R13+'G-2'!R13+'G-6'!R13</f>
        <v>122</v>
      </c>
      <c r="S13" s="46">
        <f>'G-1'!S13+'G-2'!S13+'G-6'!S13</f>
        <v>129</v>
      </c>
      <c r="T13" s="6">
        <f t="shared" si="2"/>
        <v>1295</v>
      </c>
      <c r="U13" s="2">
        <f t="shared" ref="U13:U21" si="5">T10+T11+T12+T13</f>
        <v>4714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'G-1'!B14+'G-2'!B14+'G-6'!B14</f>
        <v>410</v>
      </c>
      <c r="C14" s="46">
        <f>'G-1'!C14+'G-2'!C14+'G-6'!C14</f>
        <v>477</v>
      </c>
      <c r="D14" s="46">
        <f>'G-1'!D14+'G-2'!D14+'G-6'!D14</f>
        <v>110</v>
      </c>
      <c r="E14" s="46">
        <f>'G-1'!E14+'G-2'!E14+'G-6'!E14</f>
        <v>111</v>
      </c>
      <c r="F14" s="6">
        <f t="shared" si="0"/>
        <v>1179.5</v>
      </c>
      <c r="G14" s="2">
        <f t="shared" si="3"/>
        <v>5078.5</v>
      </c>
      <c r="H14" s="19" t="s">
        <v>9</v>
      </c>
      <c r="I14" s="46">
        <f>'G-1'!I14+'G-2'!I14+'G-6'!I14</f>
        <v>315</v>
      </c>
      <c r="J14" s="46">
        <f>'G-1'!J14+'G-2'!J14+'G-6'!J14</f>
        <v>414</v>
      </c>
      <c r="K14" s="46">
        <f>'G-1'!K14+'G-2'!K14+'G-6'!K14</f>
        <v>88</v>
      </c>
      <c r="L14" s="46">
        <f>'G-1'!L14+'G-2'!L14+'G-6'!L14</f>
        <v>97</v>
      </c>
      <c r="M14" s="6">
        <f t="shared" si="1"/>
        <v>990</v>
      </c>
      <c r="N14" s="2">
        <f t="shared" si="4"/>
        <v>4157</v>
      </c>
      <c r="O14" s="19" t="s">
        <v>29</v>
      </c>
      <c r="P14" s="46">
        <f>'G-1'!P14+'G-2'!P14+'G-6'!P14</f>
        <v>0</v>
      </c>
      <c r="Q14" s="46">
        <f>'G-1'!Q14+'G-2'!Q14+'G-6'!Q14</f>
        <v>0</v>
      </c>
      <c r="R14" s="46">
        <f>'G-1'!R14+'G-2'!R14+'G-6'!R14</f>
        <v>0</v>
      </c>
      <c r="S14" s="46">
        <f>'G-1'!S14+'G-2'!S14+'G-6'!S14</f>
        <v>0</v>
      </c>
      <c r="T14" s="6">
        <f t="shared" si="2"/>
        <v>0</v>
      </c>
      <c r="U14" s="2">
        <f t="shared" si="5"/>
        <v>3577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'G-1'!B15+'G-2'!B15+'G-6'!B15</f>
        <v>353</v>
      </c>
      <c r="C15" s="46">
        <f>'G-1'!C15+'G-2'!C15+'G-6'!C15</f>
        <v>429</v>
      </c>
      <c r="D15" s="46">
        <f>'G-1'!D15+'G-2'!D15+'G-6'!D15</f>
        <v>110</v>
      </c>
      <c r="E15" s="46">
        <f>'G-1'!E15+'G-2'!E15+'G-6'!E15</f>
        <v>100</v>
      </c>
      <c r="F15" s="6">
        <f t="shared" si="0"/>
        <v>1075.5</v>
      </c>
      <c r="G15" s="2">
        <f t="shared" si="3"/>
        <v>4931.5</v>
      </c>
      <c r="H15" s="19" t="s">
        <v>12</v>
      </c>
      <c r="I15" s="46">
        <f>'G-1'!I15+'G-2'!I15+'G-6'!I15</f>
        <v>315</v>
      </c>
      <c r="J15" s="46">
        <f>'G-1'!J15+'G-2'!J15+'G-6'!J15</f>
        <v>404</v>
      </c>
      <c r="K15" s="46">
        <f>'G-1'!K15+'G-2'!K15+'G-6'!K15</f>
        <v>86</v>
      </c>
      <c r="L15" s="46">
        <f>'G-1'!L15+'G-2'!L15+'G-6'!L15</f>
        <v>93</v>
      </c>
      <c r="M15" s="6">
        <f t="shared" si="1"/>
        <v>966</v>
      </c>
      <c r="N15" s="2">
        <f t="shared" si="4"/>
        <v>4032.5</v>
      </c>
      <c r="O15" s="18" t="s">
        <v>30</v>
      </c>
      <c r="P15" s="46">
        <f>'G-1'!P15+'G-2'!P15+'G-6'!P15</f>
        <v>0</v>
      </c>
      <c r="Q15" s="46">
        <f>'G-1'!Q15+'G-2'!Q15+'G-6'!Q15</f>
        <v>0</v>
      </c>
      <c r="R15" s="46">
        <f>'G-1'!R15+'G-2'!R15+'G-6'!R15</f>
        <v>0</v>
      </c>
      <c r="S15" s="46">
        <f>'G-1'!S15+'G-2'!S15+'G-6'!S15</f>
        <v>0</v>
      </c>
      <c r="T15" s="6">
        <f t="shared" si="2"/>
        <v>0</v>
      </c>
      <c r="U15" s="2">
        <f t="shared" si="5"/>
        <v>2516.5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'G-1'!B16+'G-2'!B16+'G-6'!B16</f>
        <v>359</v>
      </c>
      <c r="C16" s="46">
        <f>'G-1'!C16+'G-2'!C16+'G-6'!C16</f>
        <v>404</v>
      </c>
      <c r="D16" s="46">
        <f>'G-1'!D16+'G-2'!D16+'G-6'!D16</f>
        <v>116</v>
      </c>
      <c r="E16" s="46">
        <f>'G-1'!E16+'G-2'!E16+'G-6'!E16</f>
        <v>107</v>
      </c>
      <c r="F16" s="6">
        <f t="shared" si="0"/>
        <v>1083</v>
      </c>
      <c r="G16" s="2">
        <f t="shared" si="3"/>
        <v>4570.5</v>
      </c>
      <c r="H16" s="19" t="s">
        <v>15</v>
      </c>
      <c r="I16" s="46">
        <f>'G-1'!I16+'G-2'!I16+'G-6'!I16</f>
        <v>302</v>
      </c>
      <c r="J16" s="46">
        <f>'G-1'!J16+'G-2'!J16+'G-6'!J16</f>
        <v>421</v>
      </c>
      <c r="K16" s="46">
        <f>'G-1'!K16+'G-2'!K16+'G-6'!K16</f>
        <v>88</v>
      </c>
      <c r="L16" s="46">
        <f>'G-1'!L16+'G-2'!L16+'G-6'!L16</f>
        <v>98</v>
      </c>
      <c r="M16" s="6">
        <f t="shared" si="1"/>
        <v>993</v>
      </c>
      <c r="N16" s="2">
        <f t="shared" si="4"/>
        <v>3953</v>
      </c>
      <c r="O16" s="19" t="s">
        <v>8</v>
      </c>
      <c r="P16" s="46">
        <f>'G-1'!P16+'G-2'!P16+'G-6'!P16</f>
        <v>0</v>
      </c>
      <c r="Q16" s="46">
        <f>'G-1'!Q16+'G-2'!Q16+'G-6'!Q16</f>
        <v>0</v>
      </c>
      <c r="R16" s="46">
        <f>'G-1'!R16+'G-2'!R16+'G-6'!R16</f>
        <v>0</v>
      </c>
      <c r="S16" s="46">
        <f>'G-1'!S16+'G-2'!S16+'G-6'!S16</f>
        <v>0</v>
      </c>
      <c r="T16" s="6">
        <f t="shared" si="2"/>
        <v>0</v>
      </c>
      <c r="U16" s="2">
        <f t="shared" si="5"/>
        <v>1295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'G-1'!B17+'G-2'!B17+'G-6'!B17</f>
        <v>360</v>
      </c>
      <c r="C17" s="46">
        <f>'G-1'!C17+'G-2'!C17+'G-6'!C17</f>
        <v>402</v>
      </c>
      <c r="D17" s="46">
        <f>'G-1'!D17+'G-2'!D17+'G-6'!D17</f>
        <v>103</v>
      </c>
      <c r="E17" s="46">
        <f>'G-1'!E17+'G-2'!E17+'G-6'!E17</f>
        <v>120</v>
      </c>
      <c r="F17" s="6">
        <f t="shared" si="0"/>
        <v>1088</v>
      </c>
      <c r="G17" s="2">
        <f t="shared" si="3"/>
        <v>4426</v>
      </c>
      <c r="H17" s="19" t="s">
        <v>18</v>
      </c>
      <c r="I17" s="46">
        <f>'G-1'!I17+'G-2'!I17+'G-6'!I17</f>
        <v>272</v>
      </c>
      <c r="J17" s="46">
        <f>'G-1'!J17+'G-2'!J17+'G-6'!J17</f>
        <v>458</v>
      </c>
      <c r="K17" s="46">
        <f>'G-1'!K17+'G-2'!K17+'G-6'!K17</f>
        <v>100</v>
      </c>
      <c r="L17" s="46">
        <f>'G-1'!L17+'G-2'!L17+'G-6'!L17</f>
        <v>105</v>
      </c>
      <c r="M17" s="6">
        <f t="shared" si="1"/>
        <v>1056.5</v>
      </c>
      <c r="N17" s="2">
        <f t="shared" si="4"/>
        <v>4005.5</v>
      </c>
      <c r="O17" s="19" t="s">
        <v>10</v>
      </c>
      <c r="P17" s="46">
        <f>'G-1'!P17+'G-2'!P17+'G-6'!P17</f>
        <v>0</v>
      </c>
      <c r="Q17" s="46">
        <f>'G-1'!Q17+'G-2'!Q17+'G-6'!Q17</f>
        <v>0</v>
      </c>
      <c r="R17" s="46">
        <f>'G-1'!R17+'G-2'!R17+'G-6'!R17</f>
        <v>0</v>
      </c>
      <c r="S17" s="46">
        <f>'G-1'!S17+'G-2'!S17+'G-6'!S17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'G-1'!B18+'G-2'!B18+'G-6'!B18</f>
        <v>348</v>
      </c>
      <c r="C18" s="46">
        <f>'G-1'!C18+'G-2'!C18+'G-6'!C18</f>
        <v>414</v>
      </c>
      <c r="D18" s="46">
        <f>'G-1'!D18+'G-2'!D18+'G-6'!D18</f>
        <v>104</v>
      </c>
      <c r="E18" s="46">
        <f>'G-1'!E18+'G-2'!E18+'G-6'!E18</f>
        <v>115</v>
      </c>
      <c r="F18" s="6">
        <f t="shared" si="0"/>
        <v>1083.5</v>
      </c>
      <c r="G18" s="2">
        <f t="shared" si="3"/>
        <v>4330</v>
      </c>
      <c r="H18" s="19" t="s">
        <v>20</v>
      </c>
      <c r="I18" s="46">
        <f>'G-1'!I18+'G-2'!I18+'G-6'!I18</f>
        <v>302</v>
      </c>
      <c r="J18" s="46">
        <f>'G-1'!J18+'G-2'!J18+'G-6'!J18</f>
        <v>472</v>
      </c>
      <c r="K18" s="46">
        <f>'G-1'!K18+'G-2'!K18+'G-6'!K18</f>
        <v>99</v>
      </c>
      <c r="L18" s="46">
        <f>'G-1'!L18+'G-2'!L18+'G-6'!L18</f>
        <v>98</v>
      </c>
      <c r="M18" s="6">
        <f t="shared" si="1"/>
        <v>1066</v>
      </c>
      <c r="N18" s="2">
        <f t="shared" si="4"/>
        <v>4081.5</v>
      </c>
      <c r="O18" s="19" t="s">
        <v>13</v>
      </c>
      <c r="P18" s="46">
        <f>'G-1'!P18+'G-2'!P18+'G-6'!P18</f>
        <v>0</v>
      </c>
      <c r="Q18" s="46">
        <f>'G-1'!Q18+'G-2'!Q18+'G-6'!Q18</f>
        <v>0</v>
      </c>
      <c r="R18" s="46">
        <f>'G-1'!R18+'G-2'!R18+'G-6'!R18</f>
        <v>0</v>
      </c>
      <c r="S18" s="46">
        <f>'G-1'!S18+'G-2'!S18+'G-6'!S18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'G-1'!B19+'G-2'!B19+'G-6'!B19</f>
        <v>370</v>
      </c>
      <c r="C19" s="47">
        <f>'G-1'!C19+'G-2'!C19+'G-6'!C19</f>
        <v>451</v>
      </c>
      <c r="D19" s="47">
        <f>'G-1'!D19+'G-2'!D19+'G-6'!D19</f>
        <v>129</v>
      </c>
      <c r="E19" s="47">
        <f>'G-1'!E19+'G-2'!E19+'G-6'!E19</f>
        <v>126</v>
      </c>
      <c r="F19" s="7">
        <f t="shared" si="0"/>
        <v>1209</v>
      </c>
      <c r="G19" s="3">
        <f t="shared" si="3"/>
        <v>4463.5</v>
      </c>
      <c r="H19" s="20" t="s">
        <v>22</v>
      </c>
      <c r="I19" s="46">
        <f>'G-1'!I19+'G-2'!I19+'G-6'!I19</f>
        <v>296</v>
      </c>
      <c r="J19" s="46">
        <f>'G-1'!J19+'G-2'!J19+'G-6'!J19</f>
        <v>458</v>
      </c>
      <c r="K19" s="46">
        <f>'G-1'!K19+'G-2'!K19+'G-6'!K19</f>
        <v>118</v>
      </c>
      <c r="L19" s="46">
        <f>'G-1'!L19+'G-2'!L19+'G-6'!L19</f>
        <v>86</v>
      </c>
      <c r="M19" s="6">
        <f t="shared" si="1"/>
        <v>1057</v>
      </c>
      <c r="N19" s="2">
        <f>M16+M17+M18+M19</f>
        <v>4172.5</v>
      </c>
      <c r="O19" s="19" t="s">
        <v>16</v>
      </c>
      <c r="P19" s="46">
        <f>'G-1'!P19+'G-2'!P19+'G-6'!P19</f>
        <v>0</v>
      </c>
      <c r="Q19" s="46">
        <f>'G-1'!Q19+'G-2'!Q19+'G-6'!Q19</f>
        <v>0</v>
      </c>
      <c r="R19" s="46">
        <f>'G-1'!R19+'G-2'!R19+'G-6'!R19</f>
        <v>0</v>
      </c>
      <c r="S19" s="46">
        <f>'G-1'!S19+'G-2'!S19+'G-6'!S19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'G-1'!B20+'G-2'!B20+'G-6'!B20</f>
        <v>324</v>
      </c>
      <c r="C20" s="45">
        <f>'G-1'!C20+'G-2'!C20+'G-6'!C20</f>
        <v>476</v>
      </c>
      <c r="D20" s="45">
        <f>'G-1'!D20+'G-2'!D20+'G-6'!D20</f>
        <v>122</v>
      </c>
      <c r="E20" s="45">
        <f>'G-1'!E20+'G-2'!E20+'G-6'!E20</f>
        <v>136</v>
      </c>
      <c r="F20" s="8">
        <f t="shared" si="0"/>
        <v>1222</v>
      </c>
      <c r="G20" s="35"/>
      <c r="H20" s="19" t="s">
        <v>24</v>
      </c>
      <c r="I20" s="46">
        <f>'G-1'!I20+'G-2'!I20+'G-6'!I20</f>
        <v>369</v>
      </c>
      <c r="J20" s="46">
        <f>'G-1'!J20+'G-2'!J20+'G-6'!J20</f>
        <v>479</v>
      </c>
      <c r="K20" s="46">
        <f>'G-1'!K20+'G-2'!K20+'G-6'!K20</f>
        <v>95</v>
      </c>
      <c r="L20" s="46">
        <f>'G-1'!L20+'G-2'!L20+'G-6'!L20</f>
        <v>117</v>
      </c>
      <c r="M20" s="8">
        <f t="shared" si="1"/>
        <v>1146</v>
      </c>
      <c r="N20" s="2">
        <f>M17+M18+M19+M20</f>
        <v>4325.5</v>
      </c>
      <c r="O20" s="19" t="s">
        <v>45</v>
      </c>
      <c r="P20" s="46">
        <f>'G-1'!P20+'G-2'!P20+'G-6'!P20</f>
        <v>0</v>
      </c>
      <c r="Q20" s="46">
        <f>'G-1'!Q20+'G-2'!Q20+'G-6'!Q20</f>
        <v>0</v>
      </c>
      <c r="R20" s="46">
        <f>'G-1'!R20+'G-2'!R20+'G-6'!R20</f>
        <v>0</v>
      </c>
      <c r="S20" s="46">
        <f>'G-1'!S20+'G-2'!S20+'G-6'!S20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'G-1'!B21+'G-2'!B21+'G-6'!B21</f>
        <v>315</v>
      </c>
      <c r="C21" s="45">
        <f>'G-1'!C21+'G-2'!C21+'G-6'!C21</f>
        <v>445</v>
      </c>
      <c r="D21" s="45">
        <f>'G-1'!D21+'G-2'!D21+'G-6'!D21</f>
        <v>120</v>
      </c>
      <c r="E21" s="45">
        <f>'G-1'!E21+'G-2'!E21+'G-6'!E21</f>
        <v>122</v>
      </c>
      <c r="F21" s="6">
        <f t="shared" si="0"/>
        <v>1147.5</v>
      </c>
      <c r="G21" s="36"/>
      <c r="H21" s="20" t="s">
        <v>25</v>
      </c>
      <c r="I21" s="46">
        <f>'G-1'!I21+'G-2'!I21+'G-6'!I21</f>
        <v>410</v>
      </c>
      <c r="J21" s="46">
        <f>'G-1'!J21+'G-2'!J21+'G-6'!J21</f>
        <v>525</v>
      </c>
      <c r="K21" s="46">
        <f>'G-1'!K21+'G-2'!K21+'G-6'!K21</f>
        <v>101</v>
      </c>
      <c r="L21" s="46">
        <f>'G-1'!L21+'G-2'!L21+'G-6'!L21</f>
        <v>114</v>
      </c>
      <c r="M21" s="6">
        <f t="shared" si="1"/>
        <v>1217</v>
      </c>
      <c r="N21" s="2">
        <f>M18+M19+M20+M21</f>
        <v>4486</v>
      </c>
      <c r="O21" s="21" t="s">
        <v>46</v>
      </c>
      <c r="P21" s="47">
        <f>'G-1'!P21+'G-2'!P21+'G-6'!P21</f>
        <v>0</v>
      </c>
      <c r="Q21" s="47">
        <f>'G-1'!Q21+'G-2'!Q21+'G-6'!Q21</f>
        <v>0</v>
      </c>
      <c r="R21" s="47">
        <f>'G-1'!R21+'G-2'!R21+'G-6'!R21</f>
        <v>0</v>
      </c>
      <c r="S21" s="47">
        <f>'G-1'!S21+'G-2'!S21+'G-6'!S21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'G-1'!B22+'G-2'!B22+'G-6'!B22</f>
        <v>429</v>
      </c>
      <c r="C22" s="45">
        <f>'G-1'!C22+'G-2'!C22+'G-6'!C22</f>
        <v>416</v>
      </c>
      <c r="D22" s="45">
        <f>'G-1'!D22+'G-2'!D22+'G-6'!D22</f>
        <v>106</v>
      </c>
      <c r="E22" s="45">
        <f>'G-1'!E22+'G-2'!E22+'G-6'!E22</f>
        <v>125</v>
      </c>
      <c r="F22" s="6">
        <f t="shared" si="0"/>
        <v>1155</v>
      </c>
      <c r="G22" s="2"/>
      <c r="H22" s="21" t="s">
        <v>26</v>
      </c>
      <c r="I22" s="46">
        <f>'G-1'!I22+'G-2'!I22+'G-6'!I22</f>
        <v>375</v>
      </c>
      <c r="J22" s="46">
        <f>'G-1'!J22+'G-2'!J22+'G-6'!J22</f>
        <v>512</v>
      </c>
      <c r="K22" s="46">
        <f>'G-1'!K22+'G-2'!K22+'G-6'!K22</f>
        <v>125</v>
      </c>
      <c r="L22" s="46">
        <f>'G-1'!L22+'G-2'!L22+'G-6'!L22</f>
        <v>125</v>
      </c>
      <c r="M22" s="6">
        <f t="shared" si="1"/>
        <v>1262</v>
      </c>
      <c r="N22" s="3">
        <f>M19+M20+M21+M22</f>
        <v>4682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5081.5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4682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4714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73</v>
      </c>
      <c r="D24" s="86"/>
      <c r="E24" s="86"/>
      <c r="F24" s="87" t="s">
        <v>65</v>
      </c>
      <c r="G24" s="88"/>
      <c r="H24" s="166"/>
      <c r="I24" s="167"/>
      <c r="J24" s="82" t="s">
        <v>73</v>
      </c>
      <c r="K24" s="86"/>
      <c r="L24" s="86"/>
      <c r="M24" s="87" t="s">
        <v>93</v>
      </c>
      <c r="N24" s="88"/>
      <c r="O24" s="166"/>
      <c r="P24" s="167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L30" sqref="L3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111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112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75" t="s">
        <v>56</v>
      </c>
      <c r="B5" s="175"/>
      <c r="C5" s="218" t="str">
        <f>'G-1'!D5</f>
        <v>CL 19 - CR 1E</v>
      </c>
      <c r="D5" s="218"/>
      <c r="E5" s="218"/>
      <c r="F5" s="111"/>
      <c r="G5" s="112"/>
      <c r="H5" s="103" t="s">
        <v>53</v>
      </c>
      <c r="I5" s="219" t="str">
        <f>'G-1'!L5</f>
        <v>191E</v>
      </c>
      <c r="J5" s="219"/>
    </row>
    <row r="6" spans="1:10" x14ac:dyDescent="0.2">
      <c r="A6" s="175" t="s">
        <v>113</v>
      </c>
      <c r="B6" s="175"/>
      <c r="C6" s="220" t="s">
        <v>149</v>
      </c>
      <c r="D6" s="220"/>
      <c r="E6" s="220"/>
      <c r="F6" s="111"/>
      <c r="G6" s="112"/>
      <c r="H6" s="103" t="s">
        <v>58</v>
      </c>
      <c r="I6" s="221">
        <f>'G-1'!S6</f>
        <v>44126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124</v>
      </c>
      <c r="B10" s="234">
        <v>1</v>
      </c>
      <c r="C10" s="122"/>
      <c r="D10" s="123" t="s">
        <v>125</v>
      </c>
      <c r="E10" s="75">
        <v>39</v>
      </c>
      <c r="F10" s="75">
        <v>39</v>
      </c>
      <c r="G10" s="75">
        <v>3</v>
      </c>
      <c r="H10" s="75">
        <v>0</v>
      </c>
      <c r="I10" s="75">
        <f>E10*0.5+F10+G10*2+H10*2.5</f>
        <v>64.5</v>
      </c>
      <c r="J10" s="124">
        <f>IF(I10=0,"0,00",I10/SUM(I10:I12)*100)</f>
        <v>7.9826732673267324</v>
      </c>
    </row>
    <row r="11" spans="1:10" x14ac:dyDescent="0.2">
      <c r="A11" s="232"/>
      <c r="B11" s="235"/>
      <c r="C11" s="122" t="s">
        <v>126</v>
      </c>
      <c r="D11" s="125" t="s">
        <v>127</v>
      </c>
      <c r="E11" s="126">
        <v>160</v>
      </c>
      <c r="F11" s="126">
        <v>249</v>
      </c>
      <c r="G11" s="126">
        <v>102</v>
      </c>
      <c r="H11" s="126">
        <v>83</v>
      </c>
      <c r="I11" s="126">
        <f t="shared" ref="I11:I45" si="0">E11*0.5+F11+G11*2+H11*2.5</f>
        <v>740.5</v>
      </c>
      <c r="J11" s="127">
        <f>IF(I11=0,"0,00",I11/SUM(I10:I12)*100)</f>
        <v>91.646039603960389</v>
      </c>
    </row>
    <row r="12" spans="1:10" x14ac:dyDescent="0.2">
      <c r="A12" s="232"/>
      <c r="B12" s="235"/>
      <c r="C12" s="128" t="s">
        <v>135</v>
      </c>
      <c r="D12" s="129" t="s">
        <v>128</v>
      </c>
      <c r="E12" s="74">
        <v>4</v>
      </c>
      <c r="F12" s="74">
        <v>1</v>
      </c>
      <c r="G12" s="74">
        <v>0</v>
      </c>
      <c r="H12" s="74">
        <v>0</v>
      </c>
      <c r="I12" s="130">
        <f t="shared" si="0"/>
        <v>3</v>
      </c>
      <c r="J12" s="131">
        <f>IF(I12=0,"0,00",I12/SUM(I10:I12)*100)</f>
        <v>0.37128712871287128</v>
      </c>
    </row>
    <row r="13" spans="1:10" x14ac:dyDescent="0.2">
      <c r="A13" s="232"/>
      <c r="B13" s="235"/>
      <c r="C13" s="132"/>
      <c r="D13" s="123" t="s">
        <v>125</v>
      </c>
      <c r="E13" s="75">
        <v>39</v>
      </c>
      <c r="F13" s="75">
        <v>38</v>
      </c>
      <c r="G13" s="75">
        <v>9</v>
      </c>
      <c r="H13" s="75">
        <v>2</v>
      </c>
      <c r="I13" s="75">
        <f t="shared" si="0"/>
        <v>80.5</v>
      </c>
      <c r="J13" s="124">
        <f>IF(I13=0,"0,00",I13/SUM(I13:I15)*100)</f>
        <v>9.2157985117344019</v>
      </c>
    </row>
    <row r="14" spans="1:10" x14ac:dyDescent="0.2">
      <c r="A14" s="232"/>
      <c r="B14" s="235"/>
      <c r="C14" s="122" t="s">
        <v>129</v>
      </c>
      <c r="D14" s="125" t="s">
        <v>127</v>
      </c>
      <c r="E14" s="126">
        <v>202</v>
      </c>
      <c r="F14" s="126">
        <v>272</v>
      </c>
      <c r="G14" s="126">
        <v>84</v>
      </c>
      <c r="H14" s="126">
        <v>99</v>
      </c>
      <c r="I14" s="126">
        <f t="shared" si="0"/>
        <v>788.5</v>
      </c>
      <c r="J14" s="127">
        <f>IF(I14=0,"0,00",I14/SUM(I13:I15)*100)</f>
        <v>90.269032627361184</v>
      </c>
    </row>
    <row r="15" spans="1:10" x14ac:dyDescent="0.2">
      <c r="A15" s="232"/>
      <c r="B15" s="235"/>
      <c r="C15" s="128" t="s">
        <v>136</v>
      </c>
      <c r="D15" s="129" t="s">
        <v>128</v>
      </c>
      <c r="E15" s="74">
        <v>0</v>
      </c>
      <c r="F15" s="74">
        <v>2</v>
      </c>
      <c r="G15" s="74">
        <v>0</v>
      </c>
      <c r="H15" s="74">
        <v>1</v>
      </c>
      <c r="I15" s="130">
        <f t="shared" si="0"/>
        <v>4.5</v>
      </c>
      <c r="J15" s="131">
        <f>IF(I15=0,"0,00",I15/SUM(I13:I15)*100)</f>
        <v>0.5151688609044075</v>
      </c>
    </row>
    <row r="16" spans="1:10" x14ac:dyDescent="0.2">
      <c r="A16" s="232"/>
      <c r="B16" s="235"/>
      <c r="C16" s="132"/>
      <c r="D16" s="123" t="s">
        <v>125</v>
      </c>
      <c r="E16" s="75">
        <v>35</v>
      </c>
      <c r="F16" s="75">
        <v>24</v>
      </c>
      <c r="G16" s="75">
        <v>5</v>
      </c>
      <c r="H16" s="75">
        <v>0</v>
      </c>
      <c r="I16" s="75">
        <f t="shared" si="0"/>
        <v>51.5</v>
      </c>
      <c r="J16" s="124">
        <f>IF(I16=0,"0,00",I16/SUM(I16:I18)*100)</f>
        <v>5.3673788431474723</v>
      </c>
    </row>
    <row r="17" spans="1:10" x14ac:dyDescent="0.2">
      <c r="A17" s="232"/>
      <c r="B17" s="235"/>
      <c r="C17" s="122" t="s">
        <v>130</v>
      </c>
      <c r="D17" s="125" t="s">
        <v>127</v>
      </c>
      <c r="E17" s="126">
        <v>227</v>
      </c>
      <c r="F17" s="126">
        <v>301</v>
      </c>
      <c r="G17" s="126">
        <v>106</v>
      </c>
      <c r="H17" s="126">
        <v>111</v>
      </c>
      <c r="I17" s="126">
        <f t="shared" si="0"/>
        <v>904</v>
      </c>
      <c r="J17" s="127">
        <f>IF(I17=0,"0,00",I17/SUM(I16:I18)*100)</f>
        <v>94.21573736321001</v>
      </c>
    </row>
    <row r="18" spans="1:10" x14ac:dyDescent="0.2">
      <c r="A18" s="233"/>
      <c r="B18" s="236"/>
      <c r="C18" s="133" t="s">
        <v>137</v>
      </c>
      <c r="D18" s="129" t="s">
        <v>128</v>
      </c>
      <c r="E18" s="74">
        <v>0</v>
      </c>
      <c r="F18" s="74">
        <v>4</v>
      </c>
      <c r="G18" s="74">
        <v>0</v>
      </c>
      <c r="H18" s="74">
        <v>0</v>
      </c>
      <c r="I18" s="130">
        <f t="shared" si="0"/>
        <v>4</v>
      </c>
      <c r="J18" s="131">
        <f>IF(I18=0,"0,00",I18/SUM(I16:I18)*100)</f>
        <v>0.41688379364252209</v>
      </c>
    </row>
    <row r="19" spans="1:10" x14ac:dyDescent="0.2">
      <c r="A19" s="231" t="s">
        <v>131</v>
      </c>
      <c r="B19" s="234">
        <v>1</v>
      </c>
      <c r="C19" s="134"/>
      <c r="D19" s="123" t="s">
        <v>125</v>
      </c>
      <c r="E19" s="75">
        <v>91</v>
      </c>
      <c r="F19" s="75">
        <v>107</v>
      </c>
      <c r="G19" s="75">
        <v>15</v>
      </c>
      <c r="H19" s="75">
        <v>24</v>
      </c>
      <c r="I19" s="75">
        <f t="shared" si="0"/>
        <v>242.5</v>
      </c>
      <c r="J19" s="124">
        <f>IF(I19=0,"0,00",I19/SUM(I19:I21)*100)</f>
        <v>20.842286205414698</v>
      </c>
    </row>
    <row r="20" spans="1:10" x14ac:dyDescent="0.2">
      <c r="A20" s="232"/>
      <c r="B20" s="235"/>
      <c r="C20" s="122" t="s">
        <v>126</v>
      </c>
      <c r="D20" s="125" t="s">
        <v>127</v>
      </c>
      <c r="E20" s="126">
        <v>226</v>
      </c>
      <c r="F20" s="126">
        <v>379</v>
      </c>
      <c r="G20" s="126">
        <v>87</v>
      </c>
      <c r="H20" s="126">
        <v>102</v>
      </c>
      <c r="I20" s="126">
        <f t="shared" si="0"/>
        <v>921</v>
      </c>
      <c r="J20" s="127">
        <f>IF(I20=0,"0,00",I20/SUM(I19:I21)*100)</f>
        <v>79.157713794585305</v>
      </c>
    </row>
    <row r="21" spans="1:10" x14ac:dyDescent="0.2">
      <c r="A21" s="232"/>
      <c r="B21" s="235"/>
      <c r="C21" s="128" t="s">
        <v>138</v>
      </c>
      <c r="D21" s="129" t="s">
        <v>128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2"/>
      <c r="B22" s="235"/>
      <c r="C22" s="132"/>
      <c r="D22" s="123" t="s">
        <v>125</v>
      </c>
      <c r="E22" s="75">
        <v>110</v>
      </c>
      <c r="F22" s="75">
        <v>129</v>
      </c>
      <c r="G22" s="75">
        <v>18</v>
      </c>
      <c r="H22" s="75">
        <v>15</v>
      </c>
      <c r="I22" s="75">
        <f t="shared" si="0"/>
        <v>257.5</v>
      </c>
      <c r="J22" s="124">
        <f>IF(I22=0,"0,00",I22/SUM(I22:I24)*100)</f>
        <v>19.21641791044776</v>
      </c>
    </row>
    <row r="23" spans="1:10" x14ac:dyDescent="0.2">
      <c r="A23" s="232"/>
      <c r="B23" s="235"/>
      <c r="C23" s="122" t="s">
        <v>129</v>
      </c>
      <c r="D23" s="125" t="s">
        <v>127</v>
      </c>
      <c r="E23" s="126">
        <v>304</v>
      </c>
      <c r="F23" s="126">
        <v>469</v>
      </c>
      <c r="G23" s="126">
        <v>97</v>
      </c>
      <c r="H23" s="126">
        <v>107</v>
      </c>
      <c r="I23" s="126">
        <f t="shared" si="0"/>
        <v>1082.5</v>
      </c>
      <c r="J23" s="127">
        <f>IF(I23=0,"0,00",I23/SUM(I22:I24)*100)</f>
        <v>80.78358208955224</v>
      </c>
    </row>
    <row r="24" spans="1:10" x14ac:dyDescent="0.2">
      <c r="A24" s="232"/>
      <c r="B24" s="235"/>
      <c r="C24" s="128" t="s">
        <v>139</v>
      </c>
      <c r="D24" s="129" t="s">
        <v>128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2"/>
      <c r="B25" s="235"/>
      <c r="C25" s="132"/>
      <c r="D25" s="123" t="s">
        <v>125</v>
      </c>
      <c r="E25" s="75">
        <v>89</v>
      </c>
      <c r="F25" s="75">
        <v>113</v>
      </c>
      <c r="G25" s="75">
        <v>10</v>
      </c>
      <c r="H25" s="75">
        <v>15</v>
      </c>
      <c r="I25" s="75">
        <f t="shared" si="0"/>
        <v>215</v>
      </c>
      <c r="J25" s="124">
        <f>IF(I25=0,"0,00",I25/SUM(I25:I27)*100)</f>
        <v>15.902366863905327</v>
      </c>
    </row>
    <row r="26" spans="1:10" x14ac:dyDescent="0.2">
      <c r="A26" s="232"/>
      <c r="B26" s="235"/>
      <c r="C26" s="122" t="s">
        <v>130</v>
      </c>
      <c r="D26" s="125" t="s">
        <v>127</v>
      </c>
      <c r="E26" s="126">
        <v>309</v>
      </c>
      <c r="F26" s="126">
        <v>470</v>
      </c>
      <c r="G26" s="126">
        <v>110</v>
      </c>
      <c r="H26" s="126">
        <v>117</v>
      </c>
      <c r="I26" s="126">
        <f t="shared" si="0"/>
        <v>1137</v>
      </c>
      <c r="J26" s="127">
        <f>IF(I26=0,"0,00",I26/SUM(I25:I27)*100)</f>
        <v>84.097633136094672</v>
      </c>
    </row>
    <row r="27" spans="1:10" x14ac:dyDescent="0.2">
      <c r="A27" s="233"/>
      <c r="B27" s="236"/>
      <c r="C27" s="133" t="s">
        <v>140</v>
      </c>
      <c r="D27" s="129" t="s">
        <v>128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45" t="s">
        <v>153</v>
      </c>
      <c r="B28" s="234">
        <v>1</v>
      </c>
      <c r="C28" s="134"/>
      <c r="D28" s="123" t="s">
        <v>125</v>
      </c>
      <c r="E28" s="157">
        <v>0</v>
      </c>
      <c r="F28" s="157">
        <v>0</v>
      </c>
      <c r="G28" s="157">
        <v>0</v>
      </c>
      <c r="H28" s="157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2"/>
      <c r="B29" s="235"/>
      <c r="C29" s="122" t="s">
        <v>126</v>
      </c>
      <c r="D29" s="125" t="s">
        <v>127</v>
      </c>
      <c r="E29" s="159">
        <v>0</v>
      </c>
      <c r="F29" s="159">
        <v>0</v>
      </c>
      <c r="G29" s="159">
        <v>0</v>
      </c>
      <c r="H29" s="159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2"/>
      <c r="B30" s="235"/>
      <c r="C30" s="128" t="s">
        <v>141</v>
      </c>
      <c r="D30" s="129" t="s">
        <v>128</v>
      </c>
      <c r="E30" s="158">
        <v>0</v>
      </c>
      <c r="F30" s="158">
        <v>0</v>
      </c>
      <c r="G30" s="158">
        <v>0</v>
      </c>
      <c r="H30" s="158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2"/>
      <c r="B31" s="235"/>
      <c r="C31" s="132"/>
      <c r="D31" s="123" t="s">
        <v>125</v>
      </c>
      <c r="E31" s="157">
        <v>0</v>
      </c>
      <c r="F31" s="157">
        <v>0</v>
      </c>
      <c r="G31" s="157">
        <v>0</v>
      </c>
      <c r="H31" s="157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2"/>
      <c r="B32" s="235"/>
      <c r="C32" s="122" t="s">
        <v>129</v>
      </c>
      <c r="D32" s="125" t="s">
        <v>127</v>
      </c>
      <c r="E32" s="159">
        <v>0</v>
      </c>
      <c r="F32" s="159">
        <v>0</v>
      </c>
      <c r="G32" s="159">
        <v>0</v>
      </c>
      <c r="H32" s="159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2"/>
      <c r="B33" s="235"/>
      <c r="C33" s="128" t="s">
        <v>142</v>
      </c>
      <c r="D33" s="129" t="s">
        <v>128</v>
      </c>
      <c r="E33" s="158">
        <v>0</v>
      </c>
      <c r="F33" s="158">
        <v>0</v>
      </c>
      <c r="G33" s="158">
        <v>0</v>
      </c>
      <c r="H33" s="158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2"/>
      <c r="B34" s="235"/>
      <c r="C34" s="132"/>
      <c r="D34" s="123" t="s">
        <v>125</v>
      </c>
      <c r="E34" s="157">
        <v>0</v>
      </c>
      <c r="F34" s="157">
        <v>0</v>
      </c>
      <c r="G34" s="157">
        <v>0</v>
      </c>
      <c r="H34" s="157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2"/>
      <c r="B35" s="235"/>
      <c r="C35" s="122" t="s">
        <v>130</v>
      </c>
      <c r="D35" s="125" t="s">
        <v>127</v>
      </c>
      <c r="E35" s="159">
        <v>0</v>
      </c>
      <c r="F35" s="159">
        <v>0</v>
      </c>
      <c r="G35" s="159">
        <v>0</v>
      </c>
      <c r="H35" s="159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3"/>
      <c r="B36" s="236"/>
      <c r="C36" s="133" t="s">
        <v>143</v>
      </c>
      <c r="D36" s="129" t="s">
        <v>128</v>
      </c>
      <c r="E36" s="160">
        <v>0</v>
      </c>
      <c r="F36" s="160">
        <v>0</v>
      </c>
      <c r="G36" s="160">
        <v>0</v>
      </c>
      <c r="H36" s="160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1" t="s">
        <v>132</v>
      </c>
      <c r="B37" s="234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144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145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146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94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95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96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40" t="s">
        <v>98</v>
      </c>
      <c r="D8" s="240"/>
      <c r="E8" s="240"/>
      <c r="F8" s="240"/>
      <c r="G8" s="240"/>
      <c r="H8" s="240"/>
      <c r="I8" s="92"/>
      <c r="J8" s="92"/>
      <c r="K8" s="92"/>
      <c r="L8" s="239" t="s">
        <v>99</v>
      </c>
      <c r="M8" s="239"/>
      <c r="N8" s="239"/>
      <c r="O8" s="240" t="str">
        <f>'G-1'!D5</f>
        <v>CL 19 - CR 1E</v>
      </c>
      <c r="P8" s="240"/>
      <c r="Q8" s="240"/>
      <c r="R8" s="240"/>
      <c r="S8" s="240"/>
      <c r="T8" s="92"/>
      <c r="U8" s="92"/>
      <c r="V8" s="239" t="s">
        <v>100</v>
      </c>
      <c r="W8" s="239"/>
      <c r="X8" s="239"/>
      <c r="Y8" s="240" t="str">
        <f>'G-1'!L5</f>
        <v>191E</v>
      </c>
      <c r="Z8" s="240"/>
      <c r="AA8" s="240"/>
      <c r="AB8" s="92"/>
      <c r="AC8" s="92"/>
      <c r="AD8" s="92"/>
      <c r="AE8" s="92"/>
      <c r="AF8" s="92"/>
      <c r="AG8" s="92"/>
      <c r="AH8" s="239" t="s">
        <v>101</v>
      </c>
      <c r="AI8" s="239"/>
      <c r="AJ8" s="243">
        <f>'G-1'!S6</f>
        <v>44126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133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134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1673</v>
      </c>
      <c r="AV12" s="97">
        <f t="shared" si="0"/>
        <v>1724</v>
      </c>
      <c r="AW12" s="97">
        <f t="shared" si="0"/>
        <v>1753</v>
      </c>
      <c r="AX12" s="97">
        <f t="shared" si="0"/>
        <v>1702</v>
      </c>
      <c r="AY12" s="97">
        <f t="shared" si="0"/>
        <v>1716.5</v>
      </c>
      <c r="AZ12" s="97">
        <f t="shared" si="0"/>
        <v>1699</v>
      </c>
      <c r="BA12" s="97">
        <f t="shared" si="0"/>
        <v>1738</v>
      </c>
      <c r="BB12" s="97"/>
      <c r="BC12" s="97"/>
      <c r="BD12" s="97"/>
      <c r="BE12" s="97">
        <f t="shared" ref="BE12:BQ12" si="1">P14</f>
        <v>1756.5</v>
      </c>
      <c r="BF12" s="97">
        <f t="shared" si="1"/>
        <v>1741.5</v>
      </c>
      <c r="BG12" s="97">
        <f t="shared" si="1"/>
        <v>1731</v>
      </c>
      <c r="BH12" s="97">
        <f t="shared" si="1"/>
        <v>1762</v>
      </c>
      <c r="BI12" s="97">
        <f t="shared" si="1"/>
        <v>1711</v>
      </c>
      <c r="BJ12" s="97">
        <f t="shared" si="1"/>
        <v>1607</v>
      </c>
      <c r="BK12" s="97">
        <f t="shared" si="1"/>
        <v>1548.5</v>
      </c>
      <c r="BL12" s="97">
        <f t="shared" si="1"/>
        <v>1573</v>
      </c>
      <c r="BM12" s="97">
        <f t="shared" si="1"/>
        <v>1635</v>
      </c>
      <c r="BN12" s="97">
        <f t="shared" si="1"/>
        <v>1729</v>
      </c>
      <c r="BO12" s="97">
        <f t="shared" si="1"/>
        <v>1774</v>
      </c>
      <c r="BP12" s="97">
        <f t="shared" si="1"/>
        <v>1729.5</v>
      </c>
      <c r="BQ12" s="97">
        <f t="shared" si="1"/>
        <v>1765</v>
      </c>
      <c r="BR12" s="97"/>
      <c r="BS12" s="97"/>
      <c r="BT12" s="97"/>
      <c r="BU12" s="97">
        <f t="shared" ref="BU12:CC12" si="2">AG14</f>
        <v>1823</v>
      </c>
      <c r="BV12" s="97">
        <f t="shared" si="2"/>
        <v>1367</v>
      </c>
      <c r="BW12" s="97">
        <f t="shared" si="2"/>
        <v>949.5</v>
      </c>
      <c r="BX12" s="97">
        <f t="shared" si="2"/>
        <v>519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383.5</v>
      </c>
      <c r="C13" s="149">
        <f>'G-1'!F11</f>
        <v>400.5</v>
      </c>
      <c r="D13" s="149">
        <f>'G-1'!F12</f>
        <v>465.5</v>
      </c>
      <c r="E13" s="149">
        <f>'G-1'!F13</f>
        <v>423.5</v>
      </c>
      <c r="F13" s="149">
        <f>'G-1'!F14</f>
        <v>434.5</v>
      </c>
      <c r="G13" s="149">
        <f>'G-1'!F15</f>
        <v>429.5</v>
      </c>
      <c r="H13" s="149">
        <f>'G-1'!F16</f>
        <v>414.5</v>
      </c>
      <c r="I13" s="149">
        <f>'G-1'!F17</f>
        <v>438</v>
      </c>
      <c r="J13" s="149">
        <f>'G-1'!F18</f>
        <v>417</v>
      </c>
      <c r="K13" s="149">
        <f>'G-1'!F19</f>
        <v>468.5</v>
      </c>
      <c r="L13" s="150"/>
      <c r="M13" s="149">
        <f>'G-1'!F20</f>
        <v>476</v>
      </c>
      <c r="N13" s="149">
        <f>'G-1'!F21</f>
        <v>454.5</v>
      </c>
      <c r="O13" s="149">
        <f>'G-1'!F22</f>
        <v>402.5</v>
      </c>
      <c r="P13" s="149">
        <f>'G-1'!M10</f>
        <v>423.5</v>
      </c>
      <c r="Q13" s="149">
        <f>'G-1'!M11</f>
        <v>461</v>
      </c>
      <c r="R13" s="149">
        <f>'G-1'!M12</f>
        <v>444</v>
      </c>
      <c r="S13" s="149">
        <f>'G-1'!M13</f>
        <v>433.5</v>
      </c>
      <c r="T13" s="149">
        <f>'G-1'!M14</f>
        <v>372.5</v>
      </c>
      <c r="U13" s="149">
        <f>'G-1'!M15</f>
        <v>357</v>
      </c>
      <c r="V13" s="149">
        <f>'G-1'!M16</f>
        <v>385.5</v>
      </c>
      <c r="W13" s="149">
        <f>'G-1'!M17</f>
        <v>458</v>
      </c>
      <c r="X13" s="149">
        <f>'G-1'!M18</f>
        <v>434.5</v>
      </c>
      <c r="Y13" s="149">
        <f>'G-1'!M19</f>
        <v>451</v>
      </c>
      <c r="Z13" s="149">
        <f>'G-1'!M20</f>
        <v>430.5</v>
      </c>
      <c r="AA13" s="149">
        <f>'G-1'!M21</f>
        <v>413.5</v>
      </c>
      <c r="AB13" s="149">
        <f>'G-1'!M22</f>
        <v>470</v>
      </c>
      <c r="AC13" s="150"/>
      <c r="AD13" s="149">
        <f>'G-1'!T10</f>
        <v>456</v>
      </c>
      <c r="AE13" s="149">
        <f>'G-1'!T11</f>
        <v>417.5</v>
      </c>
      <c r="AF13" s="149">
        <f>'G-1'!T12</f>
        <v>430.5</v>
      </c>
      <c r="AG13" s="149">
        <f>'G-1'!T13</f>
        <v>519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1673</v>
      </c>
      <c r="F14" s="149">
        <f t="shared" ref="F14:K14" si="3">C13+D13+E13+F13</f>
        <v>1724</v>
      </c>
      <c r="G14" s="149">
        <f t="shared" si="3"/>
        <v>1753</v>
      </c>
      <c r="H14" s="149">
        <f t="shared" si="3"/>
        <v>1702</v>
      </c>
      <c r="I14" s="149">
        <f t="shared" si="3"/>
        <v>1716.5</v>
      </c>
      <c r="J14" s="149">
        <f t="shared" si="3"/>
        <v>1699</v>
      </c>
      <c r="K14" s="149">
        <f t="shared" si="3"/>
        <v>1738</v>
      </c>
      <c r="L14" s="150"/>
      <c r="M14" s="149"/>
      <c r="N14" s="149"/>
      <c r="O14" s="149"/>
      <c r="P14" s="149">
        <f>M13+N13+O13+P13</f>
        <v>1756.5</v>
      </c>
      <c r="Q14" s="149">
        <f t="shared" ref="Q14:AB14" si="4">N13+O13+P13+Q13</f>
        <v>1741.5</v>
      </c>
      <c r="R14" s="149">
        <f t="shared" si="4"/>
        <v>1731</v>
      </c>
      <c r="S14" s="149">
        <f t="shared" si="4"/>
        <v>1762</v>
      </c>
      <c r="T14" s="149">
        <f t="shared" si="4"/>
        <v>1711</v>
      </c>
      <c r="U14" s="149">
        <f t="shared" si="4"/>
        <v>1607</v>
      </c>
      <c r="V14" s="149">
        <f t="shared" si="4"/>
        <v>1548.5</v>
      </c>
      <c r="W14" s="149">
        <f t="shared" si="4"/>
        <v>1573</v>
      </c>
      <c r="X14" s="149">
        <f t="shared" si="4"/>
        <v>1635</v>
      </c>
      <c r="Y14" s="149">
        <f t="shared" si="4"/>
        <v>1729</v>
      </c>
      <c r="Z14" s="149">
        <f t="shared" si="4"/>
        <v>1774</v>
      </c>
      <c r="AA14" s="149">
        <f t="shared" si="4"/>
        <v>1729.5</v>
      </c>
      <c r="AB14" s="149">
        <f t="shared" si="4"/>
        <v>1765</v>
      </c>
      <c r="AC14" s="150"/>
      <c r="AD14" s="149"/>
      <c r="AE14" s="149"/>
      <c r="AF14" s="149"/>
      <c r="AG14" s="149">
        <f>AD13+AE13+AF13+AG13</f>
        <v>1823</v>
      </c>
      <c r="AH14" s="149">
        <f t="shared" ref="AH14:AO14" si="5">AE13+AF13+AG13+AH13</f>
        <v>1367</v>
      </c>
      <c r="AI14" s="149">
        <f t="shared" si="5"/>
        <v>949.5</v>
      </c>
      <c r="AJ14" s="149">
        <f t="shared" si="5"/>
        <v>519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7.9826732673267328E-2</v>
      </c>
      <c r="E15" s="152"/>
      <c r="F15" s="152" t="s">
        <v>108</v>
      </c>
      <c r="G15" s="153">
        <f>DIRECCIONALIDAD!J11/100</f>
        <v>0.91646039603960394</v>
      </c>
      <c r="H15" s="152"/>
      <c r="I15" s="152" t="s">
        <v>109</v>
      </c>
      <c r="J15" s="153">
        <f>DIRECCIONALIDAD!J12/100</f>
        <v>3.7128712871287127E-3</v>
      </c>
      <c r="K15" s="154"/>
      <c r="L15" s="148"/>
      <c r="M15" s="151"/>
      <c r="N15" s="152"/>
      <c r="O15" s="152" t="s">
        <v>107</v>
      </c>
      <c r="P15" s="153">
        <f>DIRECCIONALIDAD!J13/100</f>
        <v>9.2157985117344021E-2</v>
      </c>
      <c r="Q15" s="152"/>
      <c r="R15" s="152"/>
      <c r="S15" s="152"/>
      <c r="T15" s="152" t="s">
        <v>108</v>
      </c>
      <c r="U15" s="153">
        <f>DIRECCIONALIDAD!J14/100</f>
        <v>0.9026903262736119</v>
      </c>
      <c r="V15" s="152"/>
      <c r="W15" s="152"/>
      <c r="X15" s="152"/>
      <c r="Y15" s="152" t="s">
        <v>109</v>
      </c>
      <c r="Z15" s="153">
        <f>DIRECCIONALIDAD!J15/100</f>
        <v>5.1516886090440753E-3</v>
      </c>
      <c r="AA15" s="152"/>
      <c r="AB15" s="154"/>
      <c r="AC15" s="148"/>
      <c r="AD15" s="151"/>
      <c r="AE15" s="152" t="s">
        <v>107</v>
      </c>
      <c r="AF15" s="153">
        <f>DIRECCIONALIDAD!J16/100</f>
        <v>5.3673788431474724E-2</v>
      </c>
      <c r="AG15" s="152"/>
      <c r="AH15" s="152"/>
      <c r="AI15" s="152"/>
      <c r="AJ15" s="152" t="s">
        <v>108</v>
      </c>
      <c r="AK15" s="153">
        <f>DIRECCIONALIDAD!J17/100</f>
        <v>0.94215737363210006</v>
      </c>
      <c r="AL15" s="152"/>
      <c r="AM15" s="152"/>
      <c r="AN15" s="152" t="s">
        <v>109</v>
      </c>
      <c r="AO15" s="155">
        <f>DIRECCIONALIDAD!J18/100</f>
        <v>4.1688379364252211E-3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103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698</v>
      </c>
      <c r="C17" s="149">
        <f>'G-2'!F11</f>
        <v>706.5</v>
      </c>
      <c r="D17" s="149">
        <f>'G-2'!F12</f>
        <v>825</v>
      </c>
      <c r="E17" s="149">
        <f>'G-2'!F13</f>
        <v>680.5</v>
      </c>
      <c r="F17" s="149">
        <f>'G-2'!F14</f>
        <v>614</v>
      </c>
      <c r="G17" s="149">
        <f>'G-2'!F15</f>
        <v>545</v>
      </c>
      <c r="H17" s="149">
        <f>'G-2'!F16</f>
        <v>549.5</v>
      </c>
      <c r="I17" s="149">
        <f>'G-2'!F17</f>
        <v>536</v>
      </c>
      <c r="J17" s="149">
        <f>'G-2'!F18</f>
        <v>565.5</v>
      </c>
      <c r="K17" s="149">
        <f>'G-2'!F19</f>
        <v>643.5</v>
      </c>
      <c r="L17" s="150"/>
      <c r="M17" s="149">
        <f>'G-2'!F20</f>
        <v>637.5</v>
      </c>
      <c r="N17" s="149">
        <f>'G-2'!F21</f>
        <v>553</v>
      </c>
      <c r="O17" s="149">
        <f>'G-2'!F22</f>
        <v>621.5</v>
      </c>
      <c r="P17" s="149">
        <f>'G-2'!M10</f>
        <v>525</v>
      </c>
      <c r="Q17" s="149">
        <f>'G-2'!M11</f>
        <v>509.5</v>
      </c>
      <c r="R17" s="149">
        <f>'G-2'!M12</f>
        <v>495</v>
      </c>
      <c r="S17" s="149">
        <f>'G-2'!M13</f>
        <v>466</v>
      </c>
      <c r="T17" s="149">
        <f>'G-2'!M14</f>
        <v>511.5</v>
      </c>
      <c r="U17" s="149">
        <f>'G-2'!M15</f>
        <v>512</v>
      </c>
      <c r="V17" s="149">
        <f>'G-2'!M16</f>
        <v>512</v>
      </c>
      <c r="W17" s="149">
        <f>'G-2'!M17</f>
        <v>480.5</v>
      </c>
      <c r="X17" s="149">
        <f>'G-2'!M18</f>
        <v>512.5</v>
      </c>
      <c r="Y17" s="149">
        <f>'G-2'!M19</f>
        <v>497</v>
      </c>
      <c r="Z17" s="149">
        <f>'G-2'!M20</f>
        <v>589</v>
      </c>
      <c r="AA17" s="149">
        <f>'G-2'!M21</f>
        <v>678.5</v>
      </c>
      <c r="AB17" s="149">
        <f>'G-2'!M22</f>
        <v>660.5</v>
      </c>
      <c r="AC17" s="150"/>
      <c r="AD17" s="149">
        <f>'G-2'!T10</f>
        <v>579</v>
      </c>
      <c r="AE17" s="149">
        <f>'G-2'!T11</f>
        <v>534.5</v>
      </c>
      <c r="AF17" s="149">
        <f>'G-2'!T12</f>
        <v>700</v>
      </c>
      <c r="AG17" s="149">
        <f>'G-2'!T13</f>
        <v>652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2910</v>
      </c>
      <c r="AV17" s="101">
        <f t="shared" si="6"/>
        <v>2826</v>
      </c>
      <c r="AW17" s="101">
        <f t="shared" si="6"/>
        <v>2664.5</v>
      </c>
      <c r="AX17" s="101">
        <f t="shared" si="6"/>
        <v>2389</v>
      </c>
      <c r="AY17" s="101">
        <f t="shared" si="6"/>
        <v>2244.5</v>
      </c>
      <c r="AZ17" s="101">
        <f t="shared" si="6"/>
        <v>2196</v>
      </c>
      <c r="BA17" s="101">
        <f t="shared" si="6"/>
        <v>2294.5</v>
      </c>
      <c r="BB17" s="101"/>
      <c r="BC17" s="101"/>
      <c r="BD17" s="101"/>
      <c r="BE17" s="101">
        <f t="shared" ref="BE17:BQ17" si="7">P18</f>
        <v>2337</v>
      </c>
      <c r="BF17" s="101">
        <f t="shared" si="7"/>
        <v>2209</v>
      </c>
      <c r="BG17" s="101">
        <f t="shared" si="7"/>
        <v>2151</v>
      </c>
      <c r="BH17" s="101">
        <f t="shared" si="7"/>
        <v>1995.5</v>
      </c>
      <c r="BI17" s="101">
        <f t="shared" si="7"/>
        <v>1982</v>
      </c>
      <c r="BJ17" s="101">
        <f t="shared" si="7"/>
        <v>1984.5</v>
      </c>
      <c r="BK17" s="101">
        <f t="shared" si="7"/>
        <v>2001.5</v>
      </c>
      <c r="BL17" s="101">
        <f t="shared" si="7"/>
        <v>2016</v>
      </c>
      <c r="BM17" s="101">
        <f t="shared" si="7"/>
        <v>2017</v>
      </c>
      <c r="BN17" s="101">
        <f t="shared" si="7"/>
        <v>2002</v>
      </c>
      <c r="BO17" s="101">
        <f t="shared" si="7"/>
        <v>2079</v>
      </c>
      <c r="BP17" s="101">
        <f t="shared" si="7"/>
        <v>2277</v>
      </c>
      <c r="BQ17" s="101">
        <f t="shared" si="7"/>
        <v>2425</v>
      </c>
      <c r="BR17" s="101"/>
      <c r="BS17" s="101"/>
      <c r="BT17" s="101"/>
      <c r="BU17" s="101">
        <f t="shared" ref="BU17:CC17" si="8">AG18</f>
        <v>2465.5</v>
      </c>
      <c r="BV17" s="101">
        <f t="shared" si="8"/>
        <v>1886.5</v>
      </c>
      <c r="BW17" s="101">
        <f t="shared" si="8"/>
        <v>1352</v>
      </c>
      <c r="BX17" s="101">
        <f t="shared" si="8"/>
        <v>652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2910</v>
      </c>
      <c r="F18" s="149">
        <f t="shared" ref="F18:K18" si="9">C17+D17+E17+F17</f>
        <v>2826</v>
      </c>
      <c r="G18" s="149">
        <f t="shared" si="9"/>
        <v>2664.5</v>
      </c>
      <c r="H18" s="149">
        <f t="shared" si="9"/>
        <v>2389</v>
      </c>
      <c r="I18" s="149">
        <f t="shared" si="9"/>
        <v>2244.5</v>
      </c>
      <c r="J18" s="149">
        <f t="shared" si="9"/>
        <v>2196</v>
      </c>
      <c r="K18" s="149">
        <f t="shared" si="9"/>
        <v>2294.5</v>
      </c>
      <c r="L18" s="150"/>
      <c r="M18" s="149"/>
      <c r="N18" s="149"/>
      <c r="O18" s="149"/>
      <c r="P18" s="149">
        <f>M17+N17+O17+P17</f>
        <v>2337</v>
      </c>
      <c r="Q18" s="149">
        <f t="shared" ref="Q18:AB18" si="10">N17+O17+P17+Q17</f>
        <v>2209</v>
      </c>
      <c r="R18" s="149">
        <f t="shared" si="10"/>
        <v>2151</v>
      </c>
      <c r="S18" s="149">
        <f t="shared" si="10"/>
        <v>1995.5</v>
      </c>
      <c r="T18" s="149">
        <f t="shared" si="10"/>
        <v>1982</v>
      </c>
      <c r="U18" s="149">
        <f t="shared" si="10"/>
        <v>1984.5</v>
      </c>
      <c r="V18" s="149">
        <f t="shared" si="10"/>
        <v>2001.5</v>
      </c>
      <c r="W18" s="149">
        <f t="shared" si="10"/>
        <v>2016</v>
      </c>
      <c r="X18" s="149">
        <f t="shared" si="10"/>
        <v>2017</v>
      </c>
      <c r="Y18" s="149">
        <f t="shared" si="10"/>
        <v>2002</v>
      </c>
      <c r="Z18" s="149">
        <f t="shared" si="10"/>
        <v>2079</v>
      </c>
      <c r="AA18" s="149">
        <f t="shared" si="10"/>
        <v>2277</v>
      </c>
      <c r="AB18" s="149">
        <f t="shared" si="10"/>
        <v>2425</v>
      </c>
      <c r="AC18" s="150"/>
      <c r="AD18" s="149"/>
      <c r="AE18" s="149"/>
      <c r="AF18" s="149"/>
      <c r="AG18" s="149">
        <f>AD17+AE17+AF17+AG17</f>
        <v>2465.5</v>
      </c>
      <c r="AH18" s="149">
        <f t="shared" ref="AH18:AO18" si="11">AE17+AF17+AG17+AH17</f>
        <v>1886.5</v>
      </c>
      <c r="AI18" s="149">
        <f t="shared" si="11"/>
        <v>1352</v>
      </c>
      <c r="AJ18" s="149">
        <f t="shared" si="11"/>
        <v>652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0.20842286205414698</v>
      </c>
      <c r="E19" s="152"/>
      <c r="F19" s="152" t="s">
        <v>108</v>
      </c>
      <c r="G19" s="153">
        <f>DIRECCIONALIDAD!J20/100</f>
        <v>0.79157713794585305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0.19216417910447758</v>
      </c>
      <c r="Q19" s="152"/>
      <c r="R19" s="152"/>
      <c r="S19" s="152"/>
      <c r="T19" s="152" t="s">
        <v>108</v>
      </c>
      <c r="U19" s="153">
        <f>DIRECCIONALIDAD!J23/100</f>
        <v>0.80783582089552242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0.15902366863905326</v>
      </c>
      <c r="AG19" s="152"/>
      <c r="AH19" s="152"/>
      <c r="AI19" s="152"/>
      <c r="AJ19" s="152" t="s">
        <v>108</v>
      </c>
      <c r="AK19" s="153">
        <f>DIRECCIONALIDAD!J26/100</f>
        <v>0.84097633136094674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498.5</v>
      </c>
      <c r="AV19" s="92">
        <f t="shared" si="15"/>
        <v>528.5</v>
      </c>
      <c r="AW19" s="92">
        <f t="shared" si="15"/>
        <v>514</v>
      </c>
      <c r="AX19" s="92">
        <f t="shared" si="15"/>
        <v>479.5</v>
      </c>
      <c r="AY19" s="92">
        <f t="shared" si="15"/>
        <v>465</v>
      </c>
      <c r="AZ19" s="92">
        <f t="shared" si="15"/>
        <v>435</v>
      </c>
      <c r="BA19" s="92">
        <f t="shared" si="15"/>
        <v>431</v>
      </c>
      <c r="BB19" s="92"/>
      <c r="BC19" s="92"/>
      <c r="BD19" s="92"/>
      <c r="BE19" s="92">
        <f t="shared" ref="BE19:BQ19" si="16">P22</f>
        <v>471</v>
      </c>
      <c r="BF19" s="92">
        <f t="shared" si="16"/>
        <v>482.5</v>
      </c>
      <c r="BG19" s="92">
        <f t="shared" si="16"/>
        <v>476</v>
      </c>
      <c r="BH19" s="92">
        <f t="shared" si="16"/>
        <v>449.5</v>
      </c>
      <c r="BI19" s="92">
        <f t="shared" si="16"/>
        <v>464</v>
      </c>
      <c r="BJ19" s="92">
        <f t="shared" si="16"/>
        <v>441</v>
      </c>
      <c r="BK19" s="92">
        <f t="shared" si="16"/>
        <v>403</v>
      </c>
      <c r="BL19" s="92">
        <f t="shared" si="16"/>
        <v>416.5</v>
      </c>
      <c r="BM19" s="92">
        <f t="shared" si="16"/>
        <v>429.5</v>
      </c>
      <c r="BN19" s="92">
        <f t="shared" si="16"/>
        <v>441.5</v>
      </c>
      <c r="BO19" s="92">
        <f t="shared" si="16"/>
        <v>472.5</v>
      </c>
      <c r="BP19" s="92">
        <f t="shared" si="16"/>
        <v>479.5</v>
      </c>
      <c r="BQ19" s="92">
        <f t="shared" si="16"/>
        <v>492</v>
      </c>
      <c r="BR19" s="92"/>
      <c r="BS19" s="92"/>
      <c r="BT19" s="92"/>
      <c r="BU19" s="92">
        <f t="shared" ref="BU19:CC19" si="17">AG22</f>
        <v>425.5</v>
      </c>
      <c r="BV19" s="92">
        <f t="shared" si="17"/>
        <v>323.5</v>
      </c>
      <c r="BW19" s="92">
        <f t="shared" si="17"/>
        <v>215</v>
      </c>
      <c r="BX19" s="92">
        <f t="shared" si="17"/>
        <v>124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103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5081.5</v>
      </c>
      <c r="AV20" s="92">
        <f t="shared" si="18"/>
        <v>5078.5</v>
      </c>
      <c r="AW20" s="92">
        <f t="shared" si="18"/>
        <v>4931.5</v>
      </c>
      <c r="AX20" s="92">
        <f t="shared" si="18"/>
        <v>4570.5</v>
      </c>
      <c r="AY20" s="92">
        <f t="shared" si="18"/>
        <v>4426</v>
      </c>
      <c r="AZ20" s="92">
        <f t="shared" si="18"/>
        <v>4330</v>
      </c>
      <c r="BA20" s="92">
        <f t="shared" si="18"/>
        <v>4463.5</v>
      </c>
      <c r="BB20" s="92"/>
      <c r="BC20" s="92"/>
      <c r="BD20" s="92"/>
      <c r="BE20" s="92">
        <f t="shared" ref="BE20:BQ20" si="19">P30</f>
        <v>4564.5</v>
      </c>
      <c r="BF20" s="92">
        <f t="shared" si="19"/>
        <v>4433</v>
      </c>
      <c r="BG20" s="92">
        <f t="shared" si="19"/>
        <v>4358</v>
      </c>
      <c r="BH20" s="92">
        <f t="shared" si="19"/>
        <v>4207</v>
      </c>
      <c r="BI20" s="92">
        <f t="shared" si="19"/>
        <v>4157</v>
      </c>
      <c r="BJ20" s="92">
        <f t="shared" si="19"/>
        <v>4032.5</v>
      </c>
      <c r="BK20" s="92">
        <f t="shared" si="19"/>
        <v>3953</v>
      </c>
      <c r="BL20" s="92">
        <f t="shared" si="19"/>
        <v>4005.5</v>
      </c>
      <c r="BM20" s="92">
        <f t="shared" si="19"/>
        <v>4081.5</v>
      </c>
      <c r="BN20" s="92">
        <f t="shared" si="19"/>
        <v>4172.5</v>
      </c>
      <c r="BO20" s="92">
        <f t="shared" si="19"/>
        <v>4325.5</v>
      </c>
      <c r="BP20" s="92">
        <f t="shared" si="19"/>
        <v>4486</v>
      </c>
      <c r="BQ20" s="92">
        <f t="shared" si="19"/>
        <v>4682</v>
      </c>
      <c r="BR20" s="92"/>
      <c r="BS20" s="92"/>
      <c r="BT20" s="92"/>
      <c r="BU20" s="92">
        <f t="shared" ref="BU20:CC20" si="20">AG30</f>
        <v>4714</v>
      </c>
      <c r="BV20" s="92">
        <f t="shared" si="20"/>
        <v>3577</v>
      </c>
      <c r="BW20" s="92">
        <f t="shared" si="20"/>
        <v>2516.5</v>
      </c>
      <c r="BX20" s="92">
        <f t="shared" si="20"/>
        <v>1295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104</v>
      </c>
      <c r="B21" s="149">
        <f>'G-6'!F10</f>
        <v>101</v>
      </c>
      <c r="C21" s="149">
        <f>'G-6'!F11</f>
        <v>115.5</v>
      </c>
      <c r="D21" s="149">
        <f>'G-6'!F12</f>
        <v>153.5</v>
      </c>
      <c r="E21" s="149">
        <f>'G-6'!F13</f>
        <v>128.5</v>
      </c>
      <c r="F21" s="149">
        <f>'G-6'!F14</f>
        <v>131</v>
      </c>
      <c r="G21" s="149">
        <f>'G-6'!F15</f>
        <v>101</v>
      </c>
      <c r="H21" s="149">
        <f>'G-6'!F16</f>
        <v>119</v>
      </c>
      <c r="I21" s="149">
        <f>'G-6'!F17</f>
        <v>114</v>
      </c>
      <c r="J21" s="149">
        <f>'G-6'!F18</f>
        <v>101</v>
      </c>
      <c r="K21" s="149">
        <f>'G-6'!F19</f>
        <v>97</v>
      </c>
      <c r="L21" s="150"/>
      <c r="M21" s="149">
        <f>'G-6'!F20</f>
        <v>108.5</v>
      </c>
      <c r="N21" s="149">
        <f>'G-6'!F21</f>
        <v>140</v>
      </c>
      <c r="O21" s="149">
        <f>'G-6'!F22</f>
        <v>131</v>
      </c>
      <c r="P21" s="149">
        <f>'G-6'!M10</f>
        <v>91.5</v>
      </c>
      <c r="Q21" s="149">
        <f>'G-6'!M11</f>
        <v>120</v>
      </c>
      <c r="R21" s="149">
        <f>'G-6'!M12</f>
        <v>133.5</v>
      </c>
      <c r="S21" s="149">
        <f>'G-6'!M13</f>
        <v>104.5</v>
      </c>
      <c r="T21" s="149">
        <f>'G-6'!M14</f>
        <v>106</v>
      </c>
      <c r="U21" s="149">
        <f>'G-6'!M15</f>
        <v>97</v>
      </c>
      <c r="V21" s="149">
        <f>'G-6'!M16</f>
        <v>95.5</v>
      </c>
      <c r="W21" s="149">
        <f>'G-6'!M17</f>
        <v>118</v>
      </c>
      <c r="X21" s="149">
        <f>'G-6'!M18</f>
        <v>119</v>
      </c>
      <c r="Y21" s="149">
        <f>'G-6'!M19</f>
        <v>109</v>
      </c>
      <c r="Z21" s="149">
        <f>'G-6'!M20</f>
        <v>126.5</v>
      </c>
      <c r="AA21" s="149">
        <f>'G-6'!M21</f>
        <v>125</v>
      </c>
      <c r="AB21" s="149">
        <f>'G-6'!M22</f>
        <v>131.5</v>
      </c>
      <c r="AC21" s="150"/>
      <c r="AD21" s="149">
        <f>'G-6'!T10</f>
        <v>102</v>
      </c>
      <c r="AE21" s="149">
        <f>'G-6'!T11</f>
        <v>108.5</v>
      </c>
      <c r="AF21" s="149">
        <f>'G-6'!T12</f>
        <v>91</v>
      </c>
      <c r="AG21" s="149">
        <f>'G-6'!T13</f>
        <v>124</v>
      </c>
      <c r="AH21" s="149">
        <f>'G-6'!T14</f>
        <v>0</v>
      </c>
      <c r="AI21" s="149">
        <f>'G-6'!T15</f>
        <v>0</v>
      </c>
      <c r="AJ21" s="149">
        <f>'G-6'!T16</f>
        <v>0</v>
      </c>
      <c r="AK21" s="149">
        <f>'G-6'!T17</f>
        <v>0</v>
      </c>
      <c r="AL21" s="149">
        <f>'G-6'!T18</f>
        <v>0</v>
      </c>
      <c r="AM21" s="149">
        <f>'G-6'!T19</f>
        <v>0</v>
      </c>
      <c r="AN21" s="149">
        <f>'G-6'!T20</f>
        <v>0</v>
      </c>
      <c r="AO21" s="149">
        <f>'G-6'!T21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498.5</v>
      </c>
      <c r="F22" s="149">
        <f t="shared" ref="F22:K22" si="21">C21+D21+E21+F21</f>
        <v>528.5</v>
      </c>
      <c r="G22" s="149">
        <f t="shared" si="21"/>
        <v>514</v>
      </c>
      <c r="H22" s="149">
        <f t="shared" si="21"/>
        <v>479.5</v>
      </c>
      <c r="I22" s="149">
        <f t="shared" si="21"/>
        <v>465</v>
      </c>
      <c r="J22" s="149">
        <f t="shared" si="21"/>
        <v>435</v>
      </c>
      <c r="K22" s="149">
        <f t="shared" si="21"/>
        <v>431</v>
      </c>
      <c r="L22" s="150"/>
      <c r="M22" s="149"/>
      <c r="N22" s="149"/>
      <c r="O22" s="149"/>
      <c r="P22" s="149">
        <f>M21+N21+O21+P21</f>
        <v>471</v>
      </c>
      <c r="Q22" s="149">
        <f t="shared" ref="Q22:AB22" si="22">N21+O21+P21+Q21</f>
        <v>482.5</v>
      </c>
      <c r="R22" s="149">
        <f t="shared" si="22"/>
        <v>476</v>
      </c>
      <c r="S22" s="149">
        <f t="shared" si="22"/>
        <v>449.5</v>
      </c>
      <c r="T22" s="149">
        <f t="shared" si="22"/>
        <v>464</v>
      </c>
      <c r="U22" s="149">
        <f t="shared" si="22"/>
        <v>441</v>
      </c>
      <c r="V22" s="149">
        <f t="shared" si="22"/>
        <v>403</v>
      </c>
      <c r="W22" s="149">
        <f t="shared" si="22"/>
        <v>416.5</v>
      </c>
      <c r="X22" s="149">
        <f t="shared" si="22"/>
        <v>429.5</v>
      </c>
      <c r="Y22" s="149">
        <f t="shared" si="22"/>
        <v>441.5</v>
      </c>
      <c r="Z22" s="149">
        <f t="shared" si="22"/>
        <v>472.5</v>
      </c>
      <c r="AA22" s="149">
        <f t="shared" si="22"/>
        <v>479.5</v>
      </c>
      <c r="AB22" s="149">
        <f t="shared" si="22"/>
        <v>492</v>
      </c>
      <c r="AC22" s="150"/>
      <c r="AD22" s="149"/>
      <c r="AE22" s="149"/>
      <c r="AF22" s="149"/>
      <c r="AG22" s="149">
        <f>AD21+AE21+AF21+AG21</f>
        <v>425.5</v>
      </c>
      <c r="AH22" s="149">
        <f t="shared" ref="AH22:AO22" si="23">AE21+AF21+AG21+AH21</f>
        <v>323.5</v>
      </c>
      <c r="AI22" s="149">
        <f t="shared" si="23"/>
        <v>215</v>
      </c>
      <c r="AJ22" s="149">
        <f t="shared" si="23"/>
        <v>124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</v>
      </c>
      <c r="H23" s="152"/>
      <c r="I23" s="152" t="s">
        <v>109</v>
      </c>
      <c r="J23" s="153">
        <f>DIRECCIONALIDAD!J30/100</f>
        <v>0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</v>
      </c>
      <c r="AL23" s="152"/>
      <c r="AM23" s="152"/>
      <c r="AN23" s="152" t="s">
        <v>109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103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103</v>
      </c>
      <c r="U28" s="241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1182.5</v>
      </c>
      <c r="C29" s="149">
        <f t="shared" ref="C29:K29" si="24">C13+C17+C21+C25</f>
        <v>1222.5</v>
      </c>
      <c r="D29" s="149">
        <f t="shared" si="24"/>
        <v>1444</v>
      </c>
      <c r="E29" s="149">
        <f t="shared" si="24"/>
        <v>1232.5</v>
      </c>
      <c r="F29" s="149">
        <f t="shared" si="24"/>
        <v>1179.5</v>
      </c>
      <c r="G29" s="149">
        <f t="shared" si="24"/>
        <v>1075.5</v>
      </c>
      <c r="H29" s="149">
        <f t="shared" si="24"/>
        <v>1083</v>
      </c>
      <c r="I29" s="149">
        <f t="shared" si="24"/>
        <v>1088</v>
      </c>
      <c r="J29" s="149">
        <f t="shared" si="24"/>
        <v>1083.5</v>
      </c>
      <c r="K29" s="149">
        <f t="shared" si="24"/>
        <v>1209</v>
      </c>
      <c r="L29" s="150"/>
      <c r="M29" s="149">
        <f>M13+M17+M21+M25</f>
        <v>1222</v>
      </c>
      <c r="N29" s="149">
        <f t="shared" ref="N29:AB29" si="25">N13+N17+N21+N25</f>
        <v>1147.5</v>
      </c>
      <c r="O29" s="149">
        <f t="shared" si="25"/>
        <v>1155</v>
      </c>
      <c r="P29" s="149">
        <f t="shared" si="25"/>
        <v>1040</v>
      </c>
      <c r="Q29" s="149">
        <f t="shared" si="25"/>
        <v>1090.5</v>
      </c>
      <c r="R29" s="149">
        <f t="shared" si="25"/>
        <v>1072.5</v>
      </c>
      <c r="S29" s="149">
        <f t="shared" si="25"/>
        <v>1004</v>
      </c>
      <c r="T29" s="149">
        <f t="shared" si="25"/>
        <v>990</v>
      </c>
      <c r="U29" s="149">
        <f t="shared" si="25"/>
        <v>966</v>
      </c>
      <c r="V29" s="149">
        <f t="shared" si="25"/>
        <v>993</v>
      </c>
      <c r="W29" s="149">
        <f t="shared" si="25"/>
        <v>1056.5</v>
      </c>
      <c r="X29" s="149">
        <f t="shared" si="25"/>
        <v>1066</v>
      </c>
      <c r="Y29" s="149">
        <f t="shared" si="25"/>
        <v>1057</v>
      </c>
      <c r="Z29" s="149">
        <f t="shared" si="25"/>
        <v>1146</v>
      </c>
      <c r="AA29" s="149">
        <f t="shared" si="25"/>
        <v>1217</v>
      </c>
      <c r="AB29" s="149">
        <f t="shared" si="25"/>
        <v>1262</v>
      </c>
      <c r="AC29" s="150"/>
      <c r="AD29" s="149">
        <f>AD13+AD17+AD21+AD25</f>
        <v>1137</v>
      </c>
      <c r="AE29" s="149">
        <f t="shared" ref="AE29:AO29" si="26">AE13+AE17+AE21+AE25</f>
        <v>1060.5</v>
      </c>
      <c r="AF29" s="149">
        <f t="shared" si="26"/>
        <v>1221.5</v>
      </c>
      <c r="AG29" s="149">
        <f t="shared" si="26"/>
        <v>1295</v>
      </c>
      <c r="AH29" s="149">
        <f t="shared" si="26"/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5081.5</v>
      </c>
      <c r="F30" s="149">
        <f t="shared" ref="F30:K30" si="27">C29+D29+E29+F29</f>
        <v>5078.5</v>
      </c>
      <c r="G30" s="149">
        <f t="shared" si="27"/>
        <v>4931.5</v>
      </c>
      <c r="H30" s="149">
        <f t="shared" si="27"/>
        <v>4570.5</v>
      </c>
      <c r="I30" s="149">
        <f t="shared" si="27"/>
        <v>4426</v>
      </c>
      <c r="J30" s="149">
        <f t="shared" si="27"/>
        <v>4330</v>
      </c>
      <c r="K30" s="149">
        <f t="shared" si="27"/>
        <v>4463.5</v>
      </c>
      <c r="L30" s="150"/>
      <c r="M30" s="149"/>
      <c r="N30" s="149"/>
      <c r="O30" s="149"/>
      <c r="P30" s="149">
        <f>M29+N29+O29+P29</f>
        <v>4564.5</v>
      </c>
      <c r="Q30" s="149">
        <f t="shared" ref="Q30:AB30" si="28">N29+O29+P29+Q29</f>
        <v>4433</v>
      </c>
      <c r="R30" s="149">
        <f t="shared" si="28"/>
        <v>4358</v>
      </c>
      <c r="S30" s="149">
        <f t="shared" si="28"/>
        <v>4207</v>
      </c>
      <c r="T30" s="149">
        <f t="shared" si="28"/>
        <v>4157</v>
      </c>
      <c r="U30" s="149">
        <f t="shared" si="28"/>
        <v>4032.5</v>
      </c>
      <c r="V30" s="149">
        <f t="shared" si="28"/>
        <v>3953</v>
      </c>
      <c r="W30" s="149">
        <f t="shared" si="28"/>
        <v>4005.5</v>
      </c>
      <c r="X30" s="149">
        <f t="shared" si="28"/>
        <v>4081.5</v>
      </c>
      <c r="Y30" s="149">
        <f t="shared" si="28"/>
        <v>4172.5</v>
      </c>
      <c r="Z30" s="149">
        <f t="shared" si="28"/>
        <v>4325.5</v>
      </c>
      <c r="AA30" s="149">
        <f t="shared" si="28"/>
        <v>4486</v>
      </c>
      <c r="AB30" s="149">
        <f t="shared" si="28"/>
        <v>4682</v>
      </c>
      <c r="AC30" s="150"/>
      <c r="AD30" s="149"/>
      <c r="AE30" s="149"/>
      <c r="AF30" s="149"/>
      <c r="AG30" s="149">
        <f>AD29+AE29+AF29+AG29</f>
        <v>4714</v>
      </c>
      <c r="AH30" s="149">
        <f t="shared" ref="AH30:AO30" si="29">AE29+AF29+AG29+AH29</f>
        <v>3577</v>
      </c>
      <c r="AI30" s="149">
        <f t="shared" si="29"/>
        <v>2516.5</v>
      </c>
      <c r="AJ30" s="149">
        <f t="shared" si="29"/>
        <v>1295</v>
      </c>
      <c r="AK30" s="149">
        <f t="shared" si="29"/>
        <v>0</v>
      </c>
      <c r="AL30" s="149">
        <f t="shared" si="29"/>
        <v>0</v>
      </c>
      <c r="AM30" s="149">
        <f t="shared" si="29"/>
        <v>0</v>
      </c>
      <c r="AN30" s="149">
        <f t="shared" si="29"/>
        <v>0</v>
      </c>
      <c r="AO30" s="149">
        <f t="shared" si="29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G-6</vt:lpstr>
      <vt:lpstr>G-Totales</vt:lpstr>
      <vt:lpstr>DIRECCIONALIDAD</vt:lpstr>
      <vt:lpstr>DIAGRAMA DE VOL</vt:lpstr>
      <vt:lpstr>'G-1'!Área_de_impresión</vt:lpstr>
      <vt:lpstr>'G-2'!Área_de_impresión</vt:lpstr>
      <vt:lpstr>'G-6'!Área_de_impresión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2009-04-23T22:08:24Z</cp:lastPrinted>
  <dcterms:created xsi:type="dcterms:W3CDTF">1998-04-02T13:38:56Z</dcterms:created>
  <dcterms:modified xsi:type="dcterms:W3CDTF">2020-10-23T14:51:57Z</dcterms:modified>
</cp:coreProperties>
</file>